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bookViews>
    <workbookView showHorizontalScroll="true" showVerticalScroll="true" showSheetTabs="true" xWindow="0" yWindow="0" windowWidth="16384" windowHeight="8192" tabRatio="500" firstSheet="0" activeTab="0"/>
  </bookViews>
  <sheets>
    <sheet name="Assumptions" sheetId="1" state="visible" r:id="rId3"/>
    <sheet name="Scenarios" sheetId="2" state="visible" r:id="rId4"/>
    <sheet name="Effort detail" sheetId="3" state="visible" r:id="rId5"/>
    <sheet name="Modules" sheetId="4" state="visible" r:id="rId6"/>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<sst xmlns="http://schemas.openxmlformats.org/spreadsheetml/2006/main" count="270" uniqueCount="251">
  <si>
    <t xml:space="preserve">Verdal Group — EV charging: strategic options</t>
  </si>
  <si>
    <t xml:space="preserve">Detailed budget · proposal of 29 July 2026</t>
  </si>
  <si>
    <t xml:space="preserve">How to use this file</t>
  </si>
  <si>
    <t xml:space="preserve">Every figure in this workbook is driven by the four inputs below. Change a yellow cell and the whole budget recalculates — the effort detail, the scenarios, the modules and the payment schedule.</t>
  </si>
  <si>
    <t xml:space="preserve">Legend</t>
  </si>
  <si>
    <t xml:space="preserve">Blue text — an input you can change</t>
  </si>
  <si>
    <t xml:space="preserve">Black text — a formula, do not overwrite</t>
  </si>
  <si>
    <t xml:space="preserve">Green text — a link to another sheet</t>
  </si>
  <si>
    <t xml:space="preserve">Yellow fill — a key assumption</t>
  </si>
  <si>
    <t xml:space="preserve">Inputs</t>
  </si>
  <si>
    <t xml:space="preserve">Assumption</t>
  </si>
  <si>
    <t xml:space="preserve">Value</t>
  </si>
  <si>
    <t xml:space="preserve">Basis</t>
  </si>
  <si>
    <t xml:space="preserve">Day rate</t>
  </si>
  <si>
    <t xml:space="preserve">Set by the consultant, 27 July 2026. Applies to every day in this workbook.</t>
  </si>
  <si>
    <t xml:space="preserve">Working days available, kick-off to delivery</t>
  </si>
  <si>
    <t xml:space="preserve">Weekdays from Tue 4 Aug to Wed 30 Sep 2026 inclusive. No continental public holiday falls on a weekday in that window (15 Aug 2026 is a Saturday).</t>
  </si>
  <si>
    <t xml:space="preserve">Contingency days held, unbilled</t>
  </si>
  <si>
    <t xml:space="preserve">Held inside the plan against slippage. Not invoiced.</t>
  </si>
  <si>
    <t xml:space="preserve">M1 field cost, low</t>
  </si>
  <si>
    <t xml:space="preserve">Field agency quote range for number-plate observation at 6-10 sites across three countries. Passed through at cost, no mark-up.</t>
  </si>
  <si>
    <t xml:space="preserve">M1 field cost, high</t>
  </si>
  <si>
    <t xml:space="preserve">Upper end of the same range. The invoiced amount is the agency's own invoice.</t>
  </si>
  <si>
    <t xml:space="preserve">Payment schedule</t>
  </si>
  <si>
    <t xml:space="preserve">Milestone</t>
  </si>
  <si>
    <t xml:space="preserve">Share</t>
  </si>
  <si>
    <t xml:space="preserve">Trigger</t>
  </si>
  <si>
    <t xml:space="preserve">On kick-off</t>
  </si>
  <si>
    <t xml:space="preserve">Signature of the engagement letter, kick-off 4 August 2026</t>
  </si>
  <si>
    <t xml:space="preserve">At interim review</t>
  </si>
  <si>
    <t xml:space="preserve">Interim review held, 8 September 2026</t>
  </si>
  <si>
    <t xml:space="preserve">On final delivery</t>
  </si>
  <si>
    <t xml:space="preserve">Board deck, Excel model and one-page recommendation delivered, 30 September 2026</t>
  </si>
  <si>
    <t xml:space="preserve">Total</t>
  </si>
  <si>
    <t xml:space="preserve">What is excluded from every figure in this workbook</t>
  </si>
  <si>
    <t xml:space="preserve">· VAT, charged in addition at the prevailing rate.</t>
  </si>
  <si>
    <t xml:space="preserve">· Travel and subsistence, invoiced at cost against receipts, and agreed in advance above €500.</t>
  </si>
  <si>
    <t xml:space="preserve">· M1 field cost (€18,000-28,000), passed through at the agency's own invoice with no mark-up.</t>
  </si>
  <si>
    <t xml:space="preserve">· Purchased data (charge point session data, a paywalled survey licence) — quoted before any commitment.</t>
  </si>
  <si>
    <t xml:space="preserve">· Any work arising after 30 September 2026, which would be a separate engagement.</t>
  </si>
  <si>
    <t xml:space="preserve">Confidence</t>
  </si>
  <si>
    <t xml:space="preserve">Day estimates are a hypothesis: built bottom-up from a task decomposition, not from an archive of comparable engagements. The two most uncertain lines are 5.2 (financial model, 3.0 days) and 4.3 (primary interviews, 1.5 days), where access rather than effort sets the duration.</t>
  </si>
  <si>
    <t xml:space="preserve">What it costs — three scenarios</t>
  </si>
  <si>
    <t xml:space="preserve">Every figure below is a formula. Change the day rate on the Assumptions sheet and all three move.</t>
  </si>
  <si>
    <t xml:space="preserve">Scenario</t>
  </si>
  <si>
    <t xml:space="preserve">Days</t>
  </si>
  <si>
    <t xml:space="preserve">Fee</t>
  </si>
  <si>
    <t xml:space="preserve">Field cost</t>
  </si>
  <si>
    <t xml:space="preserve">Delivery</t>
  </si>
  <si>
    <t xml:space="preserve">What you get, and what it trades</t>
  </si>
  <si>
    <t xml:space="preserve">1 · Answer the RfP</t>
  </si>
  <si>
    <t xml:space="preserve">n/a</t>
  </si>
  <si>
    <t xml:space="preserve">30 September 2026</t>
  </si>
  <si>
    <t xml:space="preserve">All six work packages, the Board deck, the model with assumptions visible and editable, and the one-page recommendation. The evidence gaps are named and a closure plan is designed, not executed.</t>
  </si>
  <si>
    <t xml:space="preserve">2 · Answer it with Verdal's own evidence</t>
  </si>
  <si>
    <t xml:space="preserve">14 October 2026 recommended</t>
  </si>
  <si>
    <t xml:space="preserve">Adds M1 dwell measurement and M2 price discovery. 47 days does not fit into 42, so this needs either two more weeks or a second resource. We recommend the date change rather than a thinner analysis.</t>
  </si>
  <si>
    <t xml:space="preserve">3 · Settle the basket question (phase 2)</t>
  </si>
  <si>
    <t xml:space="preserve">November 2026</t>
  </si>
  <si>
    <t xml:space="preserve">M3 on Verdal's own POS and loyalty data. Runs 8-12 weeks and cannot be compressed into the RfP window. Decided at the Board read-out, not before.</t>
  </si>
  <si>
    <t xml:space="preserve">Payment schedule — scenario 1</t>
  </si>
  <si>
    <t xml:space="preserve">Amount</t>
  </si>
  <si>
    <t xml:space="preserve">Date</t>
  </si>
  <si>
    <t xml:space="preserve">4 August 2026</t>
  </si>
  <si>
    <t xml:space="preserve">8 September 2026</t>
  </si>
  <si>
    <t xml:space="preserve">Effort by work package — scenario 1</t>
  </si>
  <si>
    <t xml:space="preserve">Work package</t>
  </si>
  <si>
    <t xml:space="preserve">Share of scope</t>
  </si>
  <si>
    <t xml:space="preserve">WP0 Mobilisation</t>
  </si>
  <si>
    <t xml:space="preserve">WP1 Market</t>
  </si>
  <si>
    <t xml:space="preserve">WP2 Segment</t>
  </si>
  <si>
    <t xml:space="preserve">WP3 Geography</t>
  </si>
  <si>
    <t xml:space="preserve">WP4 Competition</t>
  </si>
  <si>
    <t xml:space="preserve">WP5 Entry mode</t>
  </si>
  <si>
    <t xml:space="preserve">WP6 100-day plan</t>
  </si>
  <si>
    <t xml:space="preserve">Deliverables and steering</t>
  </si>
  <si>
    <t xml:space="preserve">Fees exclude VAT. Travel and subsistence are invoiced at cost. The M1 field cost is passed through at the agency's own invoice with no mark-up and sits outside every total above.</t>
  </si>
  <si>
    <t xml:space="preserve">Core scope — effort by work package and task</t>
  </si>
  <si>
    <t xml:space="preserve">Days x day rate from the Assumptions sheet. Change the rate there, not here.</t>
  </si>
  <si>
    <t xml:space="preserve">Task</t>
  </si>
  <si>
    <t xml:space="preserve">Description</t>
  </si>
  <si>
    <t xml:space="preserve">Cost</t>
  </si>
  <si>
    <t xml:space="preserve">What it produces</t>
  </si>
  <si>
    <t xml:space="preserve">WP0 · Mobilisation and data access</t>
  </si>
  <si>
    <t xml:space="preserve">0.1</t>
  </si>
  <si>
    <t xml:space="preserve">Kick-off and sponsor alignment; confirm the six countries, decision rights, Board calendar</t>
  </si>
  <si>
    <t xml:space="preserve">An agreed mandate and a named decision-maker per work package</t>
  </si>
  <si>
    <t xml:space="preserve">0.2</t>
  </si>
  <si>
    <t xml:space="preserve">Data request to the two incumbent lessees: metered throughput, session distribution, arrival state of charge, uptime</t>
  </si>
  <si>
    <t xml:space="preserve">A request issued under the existing reporting terms, at no cost</t>
  </si>
  <si>
    <t xml:space="preserve">0.3</t>
  </si>
  <si>
    <t xml:space="preserve">Lease and energy procurement contract review; baseline € per point per year earned today</t>
  </si>
  <si>
    <t xml:space="preserve">The baseline the whole business case is measured against</t>
  </si>
  <si>
    <t xml:space="preserve">0.4</t>
  </si>
  <si>
    <t xml:space="preserve">Store and car park file ingestion; site typology by format, bay count, catchment, grid proximity</t>
  </si>
  <si>
    <t xml:space="preserve">A typed estate, so sites are modelled by class rather than in aggregate</t>
  </si>
  <si>
    <t xml:space="preserve">Subtotal — WP0</t>
  </si>
  <si>
    <t xml:space="preserve">WP1 · Market</t>
  </si>
  <si>
    <t xml:space="preserve">1.1</t>
  </si>
  <si>
    <t xml:space="preserve">Perimeter test: establish what each published forecast measures and which perimeter the Board figure sits on</t>
  </si>
  <si>
    <t xml:space="preserve">A written reconciliation of the €25bn: what it counts and where it came from</t>
  </si>
  <si>
    <t xml:space="preserve">1.2</t>
  </si>
  <si>
    <t xml:space="preserve">Rebuild the funnel bottom-up: vehicle parc, energy demand, public share, price</t>
  </si>
  <si>
    <t xml:space="preserve">A market model with every assumption visible and editable</t>
  </si>
  <si>
    <t xml:space="preserve">1.3</t>
  </si>
  <si>
    <t xml:space="preserve">Deduction ladder, five layers, from European total to Verdal-addressable</t>
  </si>
  <si>
    <t xml:space="preserve">The addressable figure, layer by layer, each with its own confidence level</t>
  </si>
  <si>
    <t xml:space="preserve">1.4</t>
  </si>
  <si>
    <t xml:space="preserve">Independent cross-check via the bay-throughput route; reconcile the two builds</t>
  </si>
  <si>
    <t xml:space="preserve">A second, independent build; disagreement reported rather than averaged away</t>
  </si>
  <si>
    <t xml:space="preserve">1.5</t>
  </si>
  <si>
    <t xml:space="preserve">Sensitivity and break-point analysis</t>
  </si>
  <si>
    <t xml:space="preserve">The shortlist of assumptions worth arguing about</t>
  </si>
  <si>
    <t xml:space="preserve">Subtotal — WP1</t>
  </si>
  <si>
    <t xml:space="preserve">WP2 · Segment</t>
  </si>
  <si>
    <t xml:space="preserve">2.1</t>
  </si>
  <si>
    <t xml:space="preserve">Delivered-energy model by power class from real charging curves — arrival state of charge, shared dispensers, winter derating</t>
  </si>
  <si>
    <t xml:space="preserve">Energy actually delivered in a shopper's parking window, by power class</t>
  </si>
  <si>
    <t xml:space="preserve">2.2</t>
  </si>
  <si>
    <t xml:space="preserve">Dwell-window analysis from Verdal till and car park data: time in store against time parked</t>
  </si>
  <si>
    <t xml:space="preserve">The denominator for both energy delivered and bay turnover</t>
  </si>
  <si>
    <t xml:space="preserve">2.3</t>
  </si>
  <si>
    <t xml:space="preserve">Bay yield model: € per bay per year by power class and store format</t>
  </si>
  <si>
    <t xml:space="preserve">Bay economics by format, not one estate-wide average</t>
  </si>
  <si>
    <t xml:space="preserve">2.4</t>
  </si>
  <si>
    <t xml:space="preserve">Segment recommendation with the tipping points that would change it</t>
  </si>
  <si>
    <t xml:space="preserve">A power-class choice and the conditions under which it flips</t>
  </si>
  <si>
    <t xml:space="preserve">Subtotal — WP2</t>
  </si>
  <si>
    <t xml:space="preserve">WP3 · Geography</t>
  </si>
  <si>
    <t xml:space="preserve">3.1</t>
  </si>
  <si>
    <t xml:space="preserve">Country screen: demand structure, parc, dependence on public charging</t>
  </si>
  <si>
    <t xml:space="preserve">A demand ranking built on the parc, not on the sales share</t>
  </si>
  <si>
    <t xml:space="preserve">3.2</t>
  </si>
  <si>
    <t xml:space="preserve">Grid access and connection economics per country: lead times, capacity thresholds, cost step functions</t>
  </si>
  <si>
    <t xml:space="preserve">Where connection is a queue rather than a purchase, and what it costs</t>
  </si>
  <si>
    <t xml:space="preserve">3.3</t>
  </si>
  <si>
    <t xml:space="preserve">Network tariff structure per country: whether capacity is charged, and what that costs at low utilisation</t>
  </si>
  <si>
    <t xml:space="preserve">A per-country cost curve for the same physical installation</t>
  </si>
  <si>
    <t xml:space="preserve">3.4</t>
  </si>
  <si>
    <t xml:space="preserve">Regulatory obligation mapping against Verdal's car park profile</t>
  </si>
  <si>
    <t xml:space="preserve">Where building becomes compliance rather than choice</t>
  </si>
  <si>
    <t xml:space="preserve">3.5</t>
  </si>
  <si>
    <t xml:space="preserve">Sequencing recommendation</t>
  </si>
  <si>
    <t xml:space="preserve">A lead market, a follower, and what would reorder them</t>
  </si>
  <si>
    <t xml:space="preserve">Subtotal — WP3</t>
  </si>
  <si>
    <t xml:space="preserve">WP4 · Competition</t>
  </si>
  <si>
    <t xml:space="preserve">4.1</t>
  </si>
  <si>
    <t xml:space="preserve">Retail peer teardown: 14 European grocers — model, scale, tariff, outcome against stated target</t>
  </si>
  <si>
    <t xml:space="preserve">What peers built, what they charge, and how far they missed their own targets</t>
  </si>
  <si>
    <t xml:space="preserve">4.2</t>
  </si>
  <si>
    <t xml:space="preserve">Pure-play economics from audited disclosure</t>
  </si>
  <si>
    <t xml:space="preserve">Achieved utilisation, realised price and operating cost per charger</t>
  </si>
  <si>
    <t xml:space="preserve">4.3</t>
  </si>
  <si>
    <t xml:space="preserve">Primary interviews: four confidential conversations</t>
  </si>
  <si>
    <t xml:space="preserve">What is not in any filing, from both sides of the table</t>
  </si>
  <si>
    <t xml:space="preserve">4.4</t>
  </si>
  <si>
    <t xml:space="preserve">Counterparty review of the two incumbent lessees: balance sheet, contract risk, break rights</t>
  </si>
  <si>
    <t xml:space="preserve">Whether your counterparties can carry their side of a long-term lease</t>
  </si>
  <si>
    <t xml:space="preserve">Subtotal — WP4</t>
  </si>
  <si>
    <t xml:space="preserve">WP5 · Entry mode</t>
  </si>
  <si>
    <t xml:space="preserve">5.1</t>
  </si>
  <si>
    <t xml:space="preserve">Option definition and screening criteria</t>
  </si>
  <si>
    <t xml:space="preserve">Four routes defined on one set of criteria</t>
  </si>
  <si>
    <t xml:space="preserve">5.2</t>
  </si>
  <si>
    <t xml:space="preserve">Financial model: three modes, capital programme, NPV, IRR, payback, downside case</t>
  </si>
  <si>
    <t xml:space="preserve">The comparison the Board decides on, with a downside for each route</t>
  </si>
  <si>
    <t xml:space="preserve">5.3</t>
  </si>
  <si>
    <t xml:space="preserve">Candidate profiles: build partners, acquisition targets, concession counterparties</t>
  </si>
  <si>
    <t xml:space="preserve">Named candidates, so a decision can be acted on</t>
  </si>
  <si>
    <t xml:space="preserve">5.4</t>
  </si>
  <si>
    <t xml:space="preserve">Recommendation with conditions precedent and kill criteria</t>
  </si>
  <si>
    <t xml:space="preserve">A recommendation that says in advance what would make it wrong</t>
  </si>
  <si>
    <t xml:space="preserve">5.5</t>
  </si>
  <si>
    <t xml:space="preserve">The fourth option: what the current leases are worth repriced</t>
  </si>
  <si>
    <t xml:space="preserve">Whether the grievance can be solved by a term sheet rather than capital</t>
  </si>
  <si>
    <t xml:space="preserve">Subtotal — WP5</t>
  </si>
  <si>
    <t xml:space="preserve">WP6 · 100-day plan</t>
  </si>
  <si>
    <t xml:space="preserve">6.1</t>
  </si>
  <si>
    <t xml:space="preserve">Workstream design, governance, decision gates</t>
  </si>
  <si>
    <t xml:space="preserve">Who decides what, and when</t>
  </si>
  <si>
    <t xml:space="preserve">6.2</t>
  </si>
  <si>
    <t xml:space="preserve">Capability and resourcing plan</t>
  </si>
  <si>
    <t xml:space="preserve">Hire, contract or partner — decided on evidence</t>
  </si>
  <si>
    <t xml:space="preserve">6.3</t>
  </si>
  <si>
    <t xml:space="preserve">Risk register and kill criteria</t>
  </si>
  <si>
    <t xml:space="preserve">Stopping as a planned outcome with a defined trigger</t>
  </si>
  <si>
    <t xml:space="preserve">6.4</t>
  </si>
  <si>
    <t xml:space="preserve">First irreversible commitment mapped, and what must be true before it</t>
  </si>
  <si>
    <t xml:space="preserve">The moment after which money cannot be recovered</t>
  </si>
  <si>
    <t xml:space="preserve">Subtotal — WP6</t>
  </si>
  <si>
    <t xml:space="preserve">D.1</t>
  </si>
  <si>
    <t xml:space="preserve">Interim review pack and session, 8 September</t>
  </si>
  <si>
    <t xml:space="preserve">WP1 and WP2 complete, assumptions exposed</t>
  </si>
  <si>
    <t xml:space="preserve">D.2</t>
  </si>
  <si>
    <t xml:space="preserve">Board deck build</t>
  </si>
  <si>
    <t xml:space="preserve">The Board-ready deck the RfP asks for</t>
  </si>
  <si>
    <t xml:space="preserve">D.3</t>
  </si>
  <si>
    <t xml:space="preserve">Excel model documentation and handover</t>
  </si>
  <si>
    <t xml:space="preserve">The model, with assumptions visible and editable</t>
  </si>
  <si>
    <t xml:space="preserve">D.4</t>
  </si>
  <si>
    <t xml:space="preserve">One-page recommendation</t>
  </si>
  <si>
    <t xml:space="preserve">The one-pager the RfP asks for</t>
  </si>
  <si>
    <t xml:space="preserve">D.5</t>
  </si>
  <si>
    <t xml:space="preserve">Weekly sponsor check-ins, 8 x 0.125</t>
  </si>
  <si>
    <t xml:space="preserve">What moved, what is stuck, what decision is needed</t>
  </si>
  <si>
    <t xml:space="preserve">Subtotal — Deliverables and steering</t>
  </si>
  <si>
    <t xml:space="preserve">CORE SCOPE — TOTAL</t>
  </si>
  <si>
    <t xml:space="preserve">Working days available in the window</t>
  </si>
  <si>
    <t xml:space="preserve">Capacity used by the core scope</t>
  </si>
  <si>
    <t xml:space="preserve">This scope consumes the whole of one senior's capacity for eight weeks. Stated here because it is a real constraint, not a selling point.</t>
  </si>
  <si>
    <t xml:space="preserve">Optional evidence modules</t>
  </si>
  <si>
    <t xml:space="preserve">Three of the four questions that would change the recommendation cannot be answered from published sources at any budget. Each module is priced separately so Verdal chooses.</t>
  </si>
  <si>
    <t xml:space="preserve">Why it exists</t>
  </si>
  <si>
    <t xml:space="preserve">M1 · Dwell and bay-yield primary measurement</t>
  </si>
  <si>
    <t xml:space="preserve">M1.1</t>
  </si>
  <si>
    <t xml:space="preserve">Design of the observation protocol and site selection</t>
  </si>
  <si>
    <t xml:space="preserve">Time parked, not time in store, is the charging window — and nobody has measured the gap at a grocery site</t>
  </si>
  <si>
    <t xml:space="preserve">M1.2</t>
  </si>
  <si>
    <t xml:space="preserve">Analysis of the field data and integration into the bay yield model</t>
  </si>
  <si>
    <t xml:space="preserve">It sets the denominator for both energy delivered and bay turnover</t>
  </si>
  <si>
    <t xml:space="preserve">M1.3</t>
  </si>
  <si>
    <t xml:space="preserve">Write-up and read-out</t>
  </si>
  <si>
    <t xml:space="preserve">A measured input where the market has only an assumption</t>
  </si>
  <si>
    <t xml:space="preserve">Subtotal — M1</t>
  </si>
  <si>
    <t xml:space="preserve">M2 · Competitive price discovery</t>
  </si>
  <si>
    <t xml:space="preserve">M2.1</t>
  </si>
  <si>
    <t xml:space="preserve">Design the request for information and the term-sheet comparison grid</t>
  </si>
  <si>
    <t xml:space="preserve">No European retailer-operator concession discloses its economics anywhere</t>
  </si>
  <si>
    <t xml:space="preserve">M2.2</t>
  </si>
  <si>
    <t xml:space="preserve">Run the process with three operators; handle clarifications</t>
  </si>
  <si>
    <t xml:space="preserve">Rent per bay, revenue share, guarantees, exclusivity, break rights, tariff rights</t>
  </si>
  <si>
    <t xml:space="preserve">M2.3</t>
  </si>
  <si>
    <t xml:space="preserve">Comparison, negotiation brief and repricing benchmark for the existing leases</t>
  </si>
  <si>
    <t xml:space="preserve">It also tells you what your current agreements are worth repriced</t>
  </si>
  <si>
    <t xml:space="preserve">Subtotal — M2</t>
  </si>
  <si>
    <t xml:space="preserve">M3 · Basket uplift, measured not cited (phase 2)</t>
  </si>
  <si>
    <t xml:space="preserve">M3.1</t>
  </si>
  <si>
    <t xml:space="preserve">Store matching and control group construction</t>
  </si>
  <si>
    <t xml:space="preserve">The only causal study in the literature is from another continent and another sector mix</t>
  </si>
  <si>
    <t xml:space="preserve">M3.2</t>
  </si>
  <si>
    <t xml:space="preserve">Difference-in-differences on POS and loyalty data</t>
  </si>
  <si>
    <t xml:space="preserve">Verdal is one of very few parties in Europe able to measure this rather than cite it</t>
  </si>
  <si>
    <t xml:space="preserve">M3.3</t>
  </si>
  <si>
    <t xml:space="preserve">Robustness checks and sensitivity</t>
  </si>
  <si>
    <t xml:space="preserve">So the result survives challenge at Board level</t>
  </si>
  <si>
    <t xml:space="preserve">M3.4</t>
  </si>
  <si>
    <t xml:space="preserve">The largest single swing factor in the business case, settled</t>
  </si>
  <si>
    <t xml:space="preserve">Subtotal — M3</t>
  </si>
  <si>
    <t xml:space="preserve">M1 field cost, passed through at cost (range)</t>
  </si>
  <si>
    <t xml:space="preserve">to</t>
  </si>
  <si>
    <t xml:space="preserve">Invoiced at the field agency's own invoice, with no mark-up. It sits outside the fee and outside every total in this workbook.</t>
  </si>
</sst>
</file>

<file path=xl/styles.xml><?xml version="1.0" encoding="utf-8"?>
<styleSheet xmlns="http://schemas.openxmlformats.org/spreadsheetml/2006/main">
  <numFmts count="5">
    <numFmt numFmtId="164" formatCode="General"/>
    <numFmt numFmtId="165" formatCode="\€#,##0;&quot;(€&quot;#,##0\);\-"/>
    <numFmt numFmtId="166" formatCode="0"/>
    <numFmt numFmtId="167" formatCode="0.0%;\(0.0%\);\-"/>
    <numFmt numFmtId="168" formatCode="0.00;\(0.00\);\-"/>
  </numFmts>
  <fonts count="14">
    <font>
      <sz val="11"/>
      <color theme="1"/>
      <name val="Calibri"/>
      <family val="2"/>
      <charset val="1"/>
    </font>
    <font>
      <sz val="10"/>
      <name val="Arial"/>
      <family val="0"/>
    </font>
    <font>
      <sz val="10"/>
      <name val="Arial"/>
      <family val="0"/>
    </font>
    <font>
      <sz val="10"/>
      <name val="Arial"/>
      <family val="0"/>
    </font>
    <font>
      <b val="true"/>
      <sz val="14"/>
      <color rgb="FF3A2E1F"/>
      <name val="Arial"/>
      <family val="0"/>
      <charset val="1"/>
    </font>
    <font>
      <sz val="11"/>
      <color rgb="FF8A7355"/>
      <name val="Arial"/>
      <family val="0"/>
      <charset val="1"/>
    </font>
    <font>
      <b val="true"/>
      <sz val="11"/>
      <color rgb="FF3A2E1F"/>
      <name val="Arial"/>
      <family val="0"/>
      <charset val="1"/>
    </font>
    <font>
      <i val="true"/>
      <sz val="9"/>
      <color rgb="FF666666"/>
      <name val="Arial"/>
      <family val="0"/>
      <charset val="1"/>
    </font>
    <font>
      <sz val="10"/>
      <color rgb="FF0000FF"/>
      <name val="Arial"/>
      <family val="0"/>
      <charset val="1"/>
    </font>
    <font>
      <sz val="10"/>
      <name val="Arial"/>
      <family val="0"/>
      <charset val="1"/>
    </font>
    <font>
      <sz val="10"/>
      <color rgb="FF008000"/>
      <name val="Arial"/>
      <family val="0"/>
      <charset val="1"/>
    </font>
    <font>
      <b val="true"/>
      <sz val="10"/>
      <color rgb="FFFFFFFF"/>
      <name val="Arial"/>
      <family val="0"/>
      <charset val="1"/>
    </font>
    <font>
      <b val="true"/>
      <sz val="10"/>
      <name val="Arial"/>
      <family val="0"/>
      <charset val="1"/>
    </font>
    <font>
      <b val="true"/>
      <sz val="11"/>
      <color rgb="FFFFFFFF"/>
      <name val="Arial"/>
      <family val="0"/>
      <charset val="1"/>
    </font>
  </fonts>
  <fills count="6">
    <fill>
      <patternFill patternType="none"/>
    </fill>
    <fill>
      <patternFill patternType="gray125"/>
    </fill>
    <fill>
      <patternFill patternType="solid">
        <fgColor rgb="FFFFFF00"/>
        <bgColor rgb="FFFFFF00"/>
      </patternFill>
    </fill>
    <fill>
      <patternFill patternType="solid">
        <fgColor rgb="FF3A2E1F"/>
        <bgColor rgb="FF333300"/>
      </patternFill>
    </fill>
    <fill>
      <patternFill patternType="solid">
        <fgColor rgb="FFE8DFD0"/>
        <bgColor rgb="FFF2EDE4"/>
      </patternFill>
    </fill>
    <fill>
      <patternFill patternType="solid">
        <fgColor rgb="FFF2EDE4"/>
        <bgColor rgb="FFE8DFD0"/>
      </patternFill>
    </fill>
  </fills>
  <borders count="2">
    <border diagonalUp="false" diagonalDown="false">
      <left/>
      <right/>
      <top/>
      <bottom/>
      <diagonal/>
    </border>
    <border diagonalUp="false" diagonalDown="false">
      <left style="thin">
        <color rgb="FFC9BFAE"/>
      </left>
      <right style="thin">
        <color rgb="FFC9BFAE"/>
      </right>
      <top style="thin">
        <color rgb="FFC9BFAE"/>
      </top>
      <bottom style="thin">
        <color rgb="FFC9BFAE"/>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3">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true" applyAlignment="true" applyProtection="false">
      <alignment horizontal="general" vertical="top" textRotation="0" wrapText="tru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4" fontId="0" fillId="2" borderId="0" xfId="0" applyFont="false" applyBorder="false" applyAlignment="false" applyProtection="false">
      <alignment horizontal="general" vertical="bottom" textRotation="0" wrapText="false" indent="0" shrinkToFit="false"/>
      <protection locked="true" hidden="false"/>
    </xf>
    <xf numFmtId="164" fontId="11" fillId="3" borderId="1" xfId="0" applyFont="true" applyBorder="true" applyAlignment="false" applyProtection="false">
      <alignment horizontal="general" vertical="bottom" textRotation="0" wrapText="false" indent="0" shrinkToFit="false"/>
      <protection locked="true" hidden="false"/>
    </xf>
    <xf numFmtId="164" fontId="12" fillId="0" borderId="1" xfId="0" applyFont="true" applyBorder="true" applyAlignment="false" applyProtection="false">
      <alignment horizontal="general" vertical="bottom" textRotation="0" wrapText="false" indent="0" shrinkToFit="false"/>
      <protection locked="true" hidden="false"/>
    </xf>
    <xf numFmtId="165" fontId="8" fillId="2" borderId="1" xfId="0" applyFont="true" applyBorder="true" applyAlignment="false" applyProtection="false">
      <alignment horizontal="general" vertical="bottom" textRotation="0" wrapText="false" indent="0" shrinkToFit="false"/>
      <protection locked="true" hidden="false"/>
    </xf>
    <xf numFmtId="164" fontId="7" fillId="0" borderId="1" xfId="0" applyFont="true" applyBorder="true" applyAlignment="true" applyProtection="false">
      <alignment horizontal="general" vertical="top" textRotation="0" wrapText="true" indent="0" shrinkToFit="false"/>
      <protection locked="true" hidden="false"/>
    </xf>
    <xf numFmtId="166" fontId="8" fillId="2" borderId="1" xfId="0" applyFont="true" applyBorder="true" applyAlignment="false" applyProtection="false">
      <alignment horizontal="general" vertical="bottom" textRotation="0" wrapText="false" indent="0" shrinkToFit="false"/>
      <protection locked="true" hidden="false"/>
    </xf>
    <xf numFmtId="164" fontId="9" fillId="0" borderId="1" xfId="0" applyFont="true" applyBorder="true" applyAlignment="false" applyProtection="false">
      <alignment horizontal="general" vertical="bottom" textRotation="0" wrapText="false" indent="0" shrinkToFit="false"/>
      <protection locked="true" hidden="false"/>
    </xf>
    <xf numFmtId="167" fontId="8" fillId="2" borderId="1" xfId="0" applyFont="true" applyBorder="true" applyAlignment="false" applyProtection="false">
      <alignment horizontal="general" vertical="bottom" textRotation="0" wrapText="false" indent="0" shrinkToFit="false"/>
      <protection locked="true" hidden="false"/>
    </xf>
    <xf numFmtId="164" fontId="12" fillId="4" borderId="1" xfId="0" applyFont="true" applyBorder="true" applyAlignment="false" applyProtection="false">
      <alignment horizontal="general" vertical="bottom" textRotation="0" wrapText="false" indent="0" shrinkToFit="false"/>
      <protection locked="true" hidden="false"/>
    </xf>
    <xf numFmtId="167" fontId="12" fillId="4" borderId="1" xfId="0" applyFont="true" applyBorder="true" applyAlignment="false" applyProtection="false">
      <alignment horizontal="general" vertical="bottom" textRotation="0" wrapText="false" indent="0" shrinkToFit="false"/>
      <protection locked="true" hidden="false"/>
    </xf>
    <xf numFmtId="164" fontId="0" fillId="4" borderId="1" xfId="0" applyFont="false" applyBorder="true" applyAlignment="false" applyProtection="false">
      <alignment horizontal="general" vertical="bottom" textRotation="0" wrapText="false" indent="0" shrinkToFit="false"/>
      <protection locked="true" hidden="false"/>
    </xf>
    <xf numFmtId="164" fontId="7" fillId="0" borderId="0" xfId="0" applyFont="true" applyBorder="true" applyAlignment="false" applyProtection="fals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12" fillId="2" borderId="1" xfId="0" applyFont="true" applyBorder="true" applyAlignment="false" applyProtection="false">
      <alignment horizontal="general" vertical="bottom" textRotation="0" wrapText="false" indent="0" shrinkToFit="false"/>
      <protection locked="true" hidden="false"/>
    </xf>
    <xf numFmtId="168" fontId="9" fillId="0" borderId="1" xfId="0" applyFont="true" applyBorder="true" applyAlignment="false" applyProtection="false">
      <alignment horizontal="general" vertical="bottom" textRotation="0" wrapText="false" indent="0" shrinkToFit="false"/>
      <protection locked="true" hidden="false"/>
    </xf>
    <xf numFmtId="165" fontId="9" fillId="0" borderId="1" xfId="0" applyFont="true" applyBorder="true" applyAlignment="false" applyProtection="false">
      <alignment horizontal="general" vertical="bottom" textRotation="0" wrapText="false" indent="0" shrinkToFit="false"/>
      <protection locked="true" hidden="false"/>
    </xf>
    <xf numFmtId="164" fontId="7" fillId="0" borderId="1" xfId="0" applyFont="true" applyBorder="true" applyAlignment="false" applyProtection="false">
      <alignment horizontal="general" vertical="bottom" textRotation="0" wrapText="false" indent="0" shrinkToFit="false"/>
      <protection locked="true" hidden="false"/>
    </xf>
    <xf numFmtId="167" fontId="10" fillId="0" borderId="1" xfId="0" applyFont="true" applyBorder="true" applyAlignment="false" applyProtection="false">
      <alignment horizontal="general" vertical="bottom" textRotation="0" wrapText="false" indent="0" shrinkToFit="false"/>
      <protection locked="true" hidden="false"/>
    </xf>
    <xf numFmtId="165" fontId="12" fillId="4" borderId="1" xfId="0" applyFont="true" applyBorder="true" applyAlignment="false" applyProtection="false">
      <alignment horizontal="general" vertical="bottom" textRotation="0" wrapText="false" indent="0" shrinkToFit="false"/>
      <protection locked="true" hidden="false"/>
    </xf>
    <xf numFmtId="168" fontId="10" fillId="0" borderId="1" xfId="0" applyFont="true" applyBorder="true" applyAlignment="false" applyProtection="false">
      <alignment horizontal="general" vertical="bottom" textRotation="0" wrapText="false" indent="0" shrinkToFit="false"/>
      <protection locked="true" hidden="false"/>
    </xf>
    <xf numFmtId="165" fontId="10" fillId="0" borderId="1" xfId="0" applyFont="true" applyBorder="true" applyAlignment="false" applyProtection="false">
      <alignment horizontal="general" vertical="bottom" textRotation="0" wrapText="false" indent="0" shrinkToFit="false"/>
      <protection locked="true" hidden="false"/>
    </xf>
    <xf numFmtId="167" fontId="9" fillId="0" borderId="1" xfId="0" applyFont="true" applyBorder="true" applyAlignment="false" applyProtection="false">
      <alignment horizontal="general" vertical="bottom" textRotation="0" wrapText="false" indent="0" shrinkToFit="false"/>
      <protection locked="true" hidden="false"/>
    </xf>
    <xf numFmtId="168" fontId="12" fillId="4" borderId="1" xfId="0" applyFont="true" applyBorder="true" applyAlignment="false" applyProtection="false">
      <alignment horizontal="general" vertical="bottom" textRotation="0" wrapText="false" indent="0" shrinkToFit="false"/>
      <protection locked="true" hidden="false"/>
    </xf>
    <xf numFmtId="164" fontId="6" fillId="5" borderId="1" xfId="0" applyFont="true" applyBorder="true" applyAlignment="false" applyProtection="false">
      <alignment horizontal="general" vertical="bottom" textRotation="0" wrapText="false" indent="0" shrinkToFit="false"/>
      <protection locked="true" hidden="false"/>
    </xf>
    <xf numFmtId="164" fontId="0" fillId="5" borderId="1" xfId="0" applyFont="false" applyBorder="true" applyAlignment="false" applyProtection="false">
      <alignment horizontal="general" vertical="bottom" textRotation="0" wrapText="false" indent="0" shrinkToFit="false"/>
      <protection locked="true" hidden="false"/>
    </xf>
    <xf numFmtId="164" fontId="9" fillId="0" borderId="1" xfId="0" applyFont="true" applyBorder="true" applyAlignment="true" applyProtection="false">
      <alignment horizontal="general" vertical="top" textRotation="0" wrapText="true" indent="0" shrinkToFit="false"/>
      <protection locked="true" hidden="false"/>
    </xf>
    <xf numFmtId="168" fontId="8" fillId="0" borderId="1" xfId="0" applyFont="true" applyBorder="true" applyAlignment="false" applyProtection="false">
      <alignment horizontal="general" vertical="bottom" textRotation="0" wrapText="false" indent="0" shrinkToFit="false"/>
      <protection locked="true" hidden="false"/>
    </xf>
    <xf numFmtId="164" fontId="0" fillId="3" borderId="1" xfId="0" applyFont="false" applyBorder="true" applyAlignment="false" applyProtection="false">
      <alignment horizontal="general" vertical="bottom" textRotation="0" wrapText="false" indent="0" shrinkToFit="false"/>
      <protection locked="true" hidden="false"/>
    </xf>
    <xf numFmtId="164" fontId="13" fillId="3" borderId="1" xfId="0" applyFont="true" applyBorder="true" applyAlignment="false" applyProtection="false">
      <alignment horizontal="general" vertical="bottom" textRotation="0" wrapText="false" indent="0" shrinkToFit="false"/>
      <protection locked="true" hidden="false"/>
    </xf>
    <xf numFmtId="168" fontId="13" fillId="3" borderId="1" xfId="0" applyFont="true" applyBorder="true" applyAlignment="false" applyProtection="false">
      <alignment horizontal="general" vertical="bottom" textRotation="0" wrapText="false" indent="0" shrinkToFit="false"/>
      <protection locked="true" hidden="false"/>
    </xf>
    <xf numFmtId="165" fontId="13" fillId="3" borderId="1" xfId="0" applyFont="true" applyBorder="true" applyAlignment="false" applyProtection="false">
      <alignment horizontal="general" vertical="bottom" textRotation="0" wrapText="false" indent="0" shrinkToFit="false"/>
      <protection locked="true" hidden="false"/>
    </xf>
    <xf numFmtId="168" fontId="10" fillId="0" borderId="0" xfId="0" applyFont="true" applyBorder="false" applyAlignment="false" applyProtection="false">
      <alignment horizontal="general" vertical="bottom" textRotation="0" wrapText="false" indent="0" shrinkToFit="false"/>
      <protection locked="true" hidden="false"/>
    </xf>
    <xf numFmtId="167" fontId="9" fillId="0" borderId="0" xfId="0" applyFont="true" applyBorder="false" applyAlignment="false" applyProtection="false">
      <alignment horizontal="general" vertical="bottom" textRotation="0" wrapText="false" indent="0" shrinkToFit="false"/>
      <protection locked="true" hidden="false"/>
    </xf>
    <xf numFmtId="164" fontId="12" fillId="0" borderId="0" xfId="0" applyFont="true" applyBorder="false" applyAlignment="false" applyProtection="false">
      <alignment horizontal="general" vertical="bottom" textRotation="0" wrapText="false" indent="0" shrinkToFit="false"/>
      <protection locked="true" hidden="false"/>
    </xf>
    <xf numFmtId="165" fontId="10" fillId="0"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9BFAE"/>
      <rgbColor rgb="FF8A7355"/>
      <rgbColor rgb="FF9999FF"/>
      <rgbColor rgb="FF993366"/>
      <rgbColor rgb="FFF2EDE4"/>
      <rgbColor rgb="FFCCFFFF"/>
      <rgbColor rgb="FF660066"/>
      <rgbColor rgb="FFFF8080"/>
      <rgbColor rgb="FF0066CC"/>
      <rgbColor rgb="FFE8DFD0"/>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66"/>
      <rgbColor rgb="FF969696"/>
      <rgbColor rgb="FF003366"/>
      <rgbColor rgb="FF339966"/>
      <rgbColor rgb="FF003300"/>
      <rgbColor rgb="FF333300"/>
      <rgbColor rgb="FF993300"/>
      <rgbColor rgb="FF993366"/>
      <rgbColor rgb="FF333399"/>
      <rgbColor rgb="FF3A2E1F"/>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D42"/>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4"/>
    <col collapsed="false" customWidth="true" hidden="false" outlineLevel="0" max="2" min="2" style="0" width="46"/>
    <col collapsed="false" customWidth="true" hidden="false" outlineLevel="0" max="3" min="3" style="0" width="16"/>
    <col collapsed="false" customWidth="true" hidden="false" outlineLevel="0" max="4" min="4" style="0" width="74"/>
  </cols>
  <sheetData>
    <row r="2" customFormat="false" ht="17.35" hidden="false" customHeight="false" outlineLevel="0" collapsed="false">
      <c r="B2" s="1" t="s">
        <v>0</v>
      </c>
    </row>
    <row r="3" customFormat="false" ht="15" hidden="false" customHeight="false" outlineLevel="0" collapsed="false">
      <c r="B3" s="2" t="s">
        <v>1</v>
      </c>
    </row>
    <row r="5" customFormat="false" ht="15" hidden="false" customHeight="false" outlineLevel="0" collapsed="false">
      <c r="B5" s="3" t="s">
        <v>2</v>
      </c>
    </row>
    <row r="6" customFormat="false" ht="27.75" hidden="false" customHeight="true" outlineLevel="0" collapsed="false">
      <c r="B6" s="4" t="s">
        <v>3</v>
      </c>
      <c r="C6" s="4"/>
      <c r="D6" s="4"/>
    </row>
    <row r="8" customFormat="false" ht="15" hidden="false" customHeight="false" outlineLevel="0" collapsed="false">
      <c r="B8" s="3" t="s">
        <v>4</v>
      </c>
    </row>
    <row r="9" customFormat="false" ht="15" hidden="false" customHeight="false" outlineLevel="0" collapsed="false">
      <c r="B9" s="5" t="s">
        <v>5</v>
      </c>
    </row>
    <row r="10" customFormat="false" ht="15" hidden="false" customHeight="false" outlineLevel="0" collapsed="false">
      <c r="B10" s="6" t="s">
        <v>6</v>
      </c>
    </row>
    <row r="11" customFormat="false" ht="15" hidden="false" customHeight="false" outlineLevel="0" collapsed="false">
      <c r="B11" s="7" t="s">
        <v>7</v>
      </c>
    </row>
    <row r="12" customFormat="false" ht="15" hidden="false" customHeight="false" outlineLevel="0" collapsed="false">
      <c r="B12" s="6" t="s">
        <v>8</v>
      </c>
      <c r="C12" s="8"/>
    </row>
    <row r="15" customFormat="false" ht="15" hidden="false" customHeight="false" outlineLevel="0" collapsed="false">
      <c r="B15" s="3" t="s">
        <v>9</v>
      </c>
    </row>
    <row r="16" customFormat="false" ht="15" hidden="false" customHeight="false" outlineLevel="0" collapsed="false">
      <c r="B16" s="9" t="s">
        <v>10</v>
      </c>
      <c r="C16" s="9" t="s">
        <v>11</v>
      </c>
      <c r="D16" s="9" t="s">
        <v>12</v>
      </c>
    </row>
    <row r="17" customFormat="false" ht="30" hidden="false" customHeight="true" outlineLevel="0" collapsed="false">
      <c r="B17" s="10" t="s">
        <v>13</v>
      </c>
      <c r="C17" s="11" t="n">
        <v>2000</v>
      </c>
      <c r="D17" s="12" t="s">
        <v>14</v>
      </c>
    </row>
    <row r="18" customFormat="false" ht="30" hidden="false" customHeight="true" outlineLevel="0" collapsed="false">
      <c r="B18" s="10" t="s">
        <v>15</v>
      </c>
      <c r="C18" s="13" t="n">
        <v>42</v>
      </c>
      <c r="D18" s="12" t="s">
        <v>16</v>
      </c>
    </row>
    <row r="19" customFormat="false" ht="30" hidden="false" customHeight="true" outlineLevel="0" collapsed="false">
      <c r="B19" s="10" t="s">
        <v>17</v>
      </c>
      <c r="C19" s="13" t="n">
        <v>2</v>
      </c>
      <c r="D19" s="12" t="s">
        <v>18</v>
      </c>
    </row>
    <row r="20" customFormat="false" ht="30" hidden="false" customHeight="true" outlineLevel="0" collapsed="false">
      <c r="B20" s="10" t="s">
        <v>19</v>
      </c>
      <c r="C20" s="11" t="n">
        <v>18000</v>
      </c>
      <c r="D20" s="12" t="s">
        <v>20</v>
      </c>
    </row>
    <row r="21" customFormat="false" ht="30" hidden="false" customHeight="true" outlineLevel="0" collapsed="false">
      <c r="B21" s="10" t="s">
        <v>21</v>
      </c>
      <c r="C21" s="11" t="n">
        <v>28000</v>
      </c>
      <c r="D21" s="12" t="s">
        <v>22</v>
      </c>
    </row>
    <row r="24" customFormat="false" ht="15" hidden="false" customHeight="false" outlineLevel="0" collapsed="false">
      <c r="B24" s="3" t="s">
        <v>23</v>
      </c>
    </row>
    <row r="25" customFormat="false" ht="15" hidden="false" customHeight="false" outlineLevel="0" collapsed="false">
      <c r="B25" s="9" t="s">
        <v>24</v>
      </c>
      <c r="C25" s="9" t="s">
        <v>25</v>
      </c>
      <c r="D25" s="9" t="s">
        <v>26</v>
      </c>
    </row>
    <row r="26" customFormat="false" ht="15" hidden="false" customHeight="false" outlineLevel="0" collapsed="false">
      <c r="B26" s="14" t="s">
        <v>27</v>
      </c>
      <c r="C26" s="15" t="n">
        <v>0.3</v>
      </c>
      <c r="D26" s="12" t="s">
        <v>28</v>
      </c>
    </row>
    <row r="27" customFormat="false" ht="15" hidden="false" customHeight="false" outlineLevel="0" collapsed="false">
      <c r="B27" s="14" t="s">
        <v>29</v>
      </c>
      <c r="C27" s="15" t="n">
        <v>0.3</v>
      </c>
      <c r="D27" s="12" t="s">
        <v>30</v>
      </c>
    </row>
    <row r="28" customFormat="false" ht="15" hidden="false" customHeight="false" outlineLevel="0" collapsed="false">
      <c r="B28" s="14" t="s">
        <v>31</v>
      </c>
      <c r="C28" s="15" t="n">
        <v>0.4</v>
      </c>
      <c r="D28" s="12" t="s">
        <v>32</v>
      </c>
    </row>
    <row r="29" customFormat="false" ht="15" hidden="false" customHeight="false" outlineLevel="0" collapsed="false">
      <c r="B29" s="16" t="s">
        <v>33</v>
      </c>
      <c r="C29" s="17" t="n">
        <f aca="false">SUM(C26:C28)</f>
        <v>1</v>
      </c>
      <c r="D29" s="18"/>
    </row>
    <row r="32" customFormat="false" ht="15" hidden="false" customHeight="false" outlineLevel="0" collapsed="false">
      <c r="B32" s="3" t="s">
        <v>34</v>
      </c>
    </row>
    <row r="33" customFormat="false" ht="15" hidden="false" customHeight="false" outlineLevel="0" collapsed="false">
      <c r="B33" s="19" t="s">
        <v>35</v>
      </c>
      <c r="C33" s="19"/>
      <c r="D33" s="19"/>
    </row>
    <row r="34" customFormat="false" ht="15" hidden="false" customHeight="false" outlineLevel="0" collapsed="false">
      <c r="B34" s="19" t="s">
        <v>36</v>
      </c>
      <c r="C34" s="19"/>
      <c r="D34" s="19"/>
    </row>
    <row r="35" customFormat="false" ht="15" hidden="false" customHeight="false" outlineLevel="0" collapsed="false">
      <c r="B35" s="19" t="s">
        <v>37</v>
      </c>
      <c r="C35" s="19"/>
      <c r="D35" s="19"/>
    </row>
    <row r="36" customFormat="false" ht="15" hidden="false" customHeight="false" outlineLevel="0" collapsed="false">
      <c r="B36" s="19" t="s">
        <v>38</v>
      </c>
      <c r="C36" s="19"/>
      <c r="D36" s="19"/>
    </row>
    <row r="37" customFormat="false" ht="15" hidden="false" customHeight="false" outlineLevel="0" collapsed="false">
      <c r="B37" s="19" t="s">
        <v>39</v>
      </c>
      <c r="C37" s="19"/>
      <c r="D37" s="19"/>
    </row>
    <row r="40" customFormat="false" ht="15" hidden="false" customHeight="false" outlineLevel="0" collapsed="false">
      <c r="B40" s="3" t="s">
        <v>40</v>
      </c>
    </row>
    <row r="41" customFormat="false" ht="15" hidden="false" customHeight="true" outlineLevel="0" collapsed="false">
      <c r="B41" s="4" t="s">
        <v>41</v>
      </c>
      <c r="C41" s="4"/>
      <c r="D41" s="4"/>
    </row>
    <row r="42" customFormat="false" ht="15" hidden="false" customHeight="false" outlineLevel="0" collapsed="false">
      <c r="B42" s="4"/>
      <c r="C42" s="4"/>
      <c r="D42" s="4"/>
    </row>
  </sheetData>
  <mergeCells count="7">
    <mergeCell ref="B6:D6"/>
    <mergeCell ref="B33:D33"/>
    <mergeCell ref="B34:D34"/>
    <mergeCell ref="B35:D35"/>
    <mergeCell ref="B36:D36"/>
    <mergeCell ref="B37:D37"/>
    <mergeCell ref="B41:D4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G3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4"/>
    <col collapsed="false" customWidth="true" hidden="false" outlineLevel="0" max="2" min="2" style="0" width="40"/>
    <col collapsed="false" customWidth="true" hidden="false" outlineLevel="0" max="3" min="3" style="0" width="12"/>
    <col collapsed="false" customWidth="true" hidden="false" outlineLevel="0" max="5" min="4" style="0" width="16"/>
    <col collapsed="false" customWidth="true" hidden="false" outlineLevel="0" max="6" min="6" style="0" width="20"/>
    <col collapsed="false" customWidth="true" hidden="false" outlineLevel="0" max="7" min="7" style="0" width="58"/>
  </cols>
  <sheetData>
    <row r="2" customFormat="false" ht="17.35" hidden="false" customHeight="false" outlineLevel="0" collapsed="false">
      <c r="B2" s="1" t="s">
        <v>42</v>
      </c>
    </row>
    <row r="3" customFormat="false" ht="15" hidden="false" customHeight="false" outlineLevel="0" collapsed="false">
      <c r="B3" s="20" t="s">
        <v>43</v>
      </c>
    </row>
    <row r="5" customFormat="false" ht="15" hidden="false" customHeight="false" outlineLevel="0" collapsed="false">
      <c r="B5" s="9" t="s">
        <v>44</v>
      </c>
      <c r="C5" s="9" t="s">
        <v>45</v>
      </c>
      <c r="D5" s="9" t="s">
        <v>46</v>
      </c>
      <c r="E5" s="9" t="s">
        <v>47</v>
      </c>
      <c r="F5" s="9" t="s">
        <v>48</v>
      </c>
      <c r="G5" s="9" t="s">
        <v>49</v>
      </c>
    </row>
    <row r="6" customFormat="false" ht="51.75" hidden="false" customHeight="true" outlineLevel="0" collapsed="false">
      <c r="B6" s="21" t="s">
        <v>50</v>
      </c>
      <c r="C6" s="22" t="n">
        <f aca="false">'Effort detail'!D66</f>
        <v>40</v>
      </c>
      <c r="D6" s="23" t="n">
        <f aca="false">'Effort detail'!E66</f>
        <v>80000</v>
      </c>
      <c r="E6" s="24" t="s">
        <v>51</v>
      </c>
      <c r="F6" s="14" t="s">
        <v>52</v>
      </c>
      <c r="G6" s="12" t="s">
        <v>53</v>
      </c>
    </row>
    <row r="7" customFormat="false" ht="51.75" hidden="false" customHeight="true" outlineLevel="0" collapsed="false">
      <c r="B7" s="10" t="s">
        <v>54</v>
      </c>
      <c r="C7" s="22" t="n">
        <f aca="false">'Effort detail'!D66+Modules!D10+Modules!D16</f>
        <v>47</v>
      </c>
      <c r="D7" s="23" t="n">
        <f aca="false">'Effort detail'!E66+Modules!E10+Modules!E16</f>
        <v>94000</v>
      </c>
      <c r="E7" s="24" t="str">
        <f aca="false">Assumptions!$C$20&amp;" - "&amp;Assumptions!$C$21</f>
        <v>18000 - 28000</v>
      </c>
      <c r="F7" s="14" t="s">
        <v>55</v>
      </c>
      <c r="G7" s="12" t="s">
        <v>56</v>
      </c>
    </row>
    <row r="8" customFormat="false" ht="51.75" hidden="false" customHeight="true" outlineLevel="0" collapsed="false">
      <c r="B8" s="10" t="s">
        <v>57</v>
      </c>
      <c r="C8" s="22" t="n">
        <f aca="false">Modules!D23</f>
        <v>10</v>
      </c>
      <c r="D8" s="23" t="n">
        <f aca="false">Modules!E23</f>
        <v>20000</v>
      </c>
      <c r="E8" s="24" t="s">
        <v>51</v>
      </c>
      <c r="F8" s="14" t="s">
        <v>58</v>
      </c>
      <c r="G8" s="12" t="s">
        <v>59</v>
      </c>
    </row>
    <row r="11" customFormat="false" ht="15" hidden="false" customHeight="false" outlineLevel="0" collapsed="false">
      <c r="B11" s="3" t="s">
        <v>60</v>
      </c>
    </row>
    <row r="12" customFormat="false" ht="15" hidden="false" customHeight="false" outlineLevel="0" collapsed="false">
      <c r="B12" s="9" t="s">
        <v>24</v>
      </c>
      <c r="C12" s="9" t="s">
        <v>25</v>
      </c>
      <c r="D12" s="9" t="s">
        <v>61</v>
      </c>
      <c r="E12" s="9" t="s">
        <v>62</v>
      </c>
    </row>
    <row r="13" customFormat="false" ht="15" hidden="false" customHeight="false" outlineLevel="0" collapsed="false">
      <c r="B13" s="14" t="s">
        <v>27</v>
      </c>
      <c r="C13" s="25" t="n">
        <f aca="false">Assumptions!$C$26</f>
        <v>0.3</v>
      </c>
      <c r="D13" s="23" t="n">
        <f aca="false">$D$6*C13</f>
        <v>24000</v>
      </c>
      <c r="E13" s="14" t="s">
        <v>63</v>
      </c>
    </row>
    <row r="14" customFormat="false" ht="15" hidden="false" customHeight="false" outlineLevel="0" collapsed="false">
      <c r="B14" s="14" t="s">
        <v>29</v>
      </c>
      <c r="C14" s="25" t="n">
        <f aca="false">Assumptions!$C$27</f>
        <v>0.3</v>
      </c>
      <c r="D14" s="23" t="n">
        <f aca="false">$D$6*C14</f>
        <v>24000</v>
      </c>
      <c r="E14" s="14" t="s">
        <v>64</v>
      </c>
    </row>
    <row r="15" customFormat="false" ht="15" hidden="false" customHeight="false" outlineLevel="0" collapsed="false">
      <c r="B15" s="14" t="s">
        <v>31</v>
      </c>
      <c r="C15" s="25" t="n">
        <f aca="false">Assumptions!$C$28</f>
        <v>0.4</v>
      </c>
      <c r="D15" s="23" t="n">
        <f aca="false">$D$6*C15</f>
        <v>32000</v>
      </c>
      <c r="E15" s="14" t="s">
        <v>52</v>
      </c>
    </row>
    <row r="16" customFormat="false" ht="15" hidden="false" customHeight="false" outlineLevel="0" collapsed="false">
      <c r="B16" s="16" t="s">
        <v>33</v>
      </c>
      <c r="C16" s="17" t="n">
        <f aca="false">SUM(C13:C15)</f>
        <v>1</v>
      </c>
      <c r="D16" s="26" t="n">
        <f aca="false">SUM(D13:D15)</f>
        <v>80000</v>
      </c>
      <c r="E16" s="18"/>
    </row>
    <row r="19" customFormat="false" ht="15" hidden="false" customHeight="false" outlineLevel="0" collapsed="false">
      <c r="B19" s="3" t="s">
        <v>65</v>
      </c>
    </row>
    <row r="20" customFormat="false" ht="15" hidden="false" customHeight="false" outlineLevel="0" collapsed="false">
      <c r="B20" s="9" t="s">
        <v>66</v>
      </c>
      <c r="C20" s="9" t="s">
        <v>45</v>
      </c>
      <c r="D20" s="9" t="s">
        <v>46</v>
      </c>
      <c r="E20" s="9" t="s">
        <v>67</v>
      </c>
    </row>
    <row r="21" customFormat="false" ht="15" hidden="false" customHeight="false" outlineLevel="0" collapsed="false">
      <c r="B21" s="14" t="s">
        <v>68</v>
      </c>
      <c r="C21" s="27" t="n">
        <f aca="false">'Effort detail'!D11</f>
        <v>3</v>
      </c>
      <c r="D21" s="28" t="n">
        <f aca="false">'Effort detail'!E11</f>
        <v>6000</v>
      </c>
      <c r="E21" s="29" t="n">
        <f aca="false">C21/$C$29</f>
        <v>0.075</v>
      </c>
    </row>
    <row r="22" customFormat="false" ht="15" hidden="false" customHeight="false" outlineLevel="0" collapsed="false">
      <c r="B22" s="14" t="s">
        <v>69</v>
      </c>
      <c r="C22" s="27" t="n">
        <f aca="false">'Effort detail'!D19</f>
        <v>6.5</v>
      </c>
      <c r="D22" s="28" t="n">
        <f aca="false">'Effort detail'!E19</f>
        <v>13000</v>
      </c>
      <c r="E22" s="29" t="n">
        <f aca="false">C22/$C$29</f>
        <v>0.1625</v>
      </c>
    </row>
    <row r="23" customFormat="false" ht="15" hidden="false" customHeight="false" outlineLevel="0" collapsed="false">
      <c r="B23" s="14" t="s">
        <v>70</v>
      </c>
      <c r="C23" s="27" t="n">
        <f aca="false">'Effort detail'!D26</f>
        <v>4</v>
      </c>
      <c r="D23" s="28" t="n">
        <f aca="false">'Effort detail'!E26</f>
        <v>8000</v>
      </c>
      <c r="E23" s="29" t="n">
        <f aca="false">C23/$C$29</f>
        <v>0.1</v>
      </c>
    </row>
    <row r="24" customFormat="false" ht="15" hidden="false" customHeight="false" outlineLevel="0" collapsed="false">
      <c r="B24" s="14" t="s">
        <v>71</v>
      </c>
      <c r="C24" s="27" t="n">
        <f aca="false">'Effort detail'!D34</f>
        <v>5.5</v>
      </c>
      <c r="D24" s="28" t="n">
        <f aca="false">'Effort detail'!E34</f>
        <v>11000</v>
      </c>
      <c r="E24" s="29" t="n">
        <f aca="false">C24/$C$29</f>
        <v>0.1375</v>
      </c>
    </row>
    <row r="25" customFormat="false" ht="15" hidden="false" customHeight="false" outlineLevel="0" collapsed="false">
      <c r="B25" s="14" t="s">
        <v>72</v>
      </c>
      <c r="C25" s="27" t="n">
        <f aca="false">'Effort detail'!D41</f>
        <v>5.25</v>
      </c>
      <c r="D25" s="28" t="n">
        <f aca="false">'Effort detail'!E41</f>
        <v>10500</v>
      </c>
      <c r="E25" s="29" t="n">
        <f aca="false">C25/$C$29</f>
        <v>0.13125</v>
      </c>
    </row>
    <row r="26" customFormat="false" ht="15" hidden="false" customHeight="false" outlineLevel="0" collapsed="false">
      <c r="B26" s="14" t="s">
        <v>73</v>
      </c>
      <c r="C26" s="27" t="n">
        <f aca="false">'Effort detail'!D49</f>
        <v>6.5</v>
      </c>
      <c r="D26" s="28" t="n">
        <f aca="false">'Effort detail'!E49</f>
        <v>13000</v>
      </c>
      <c r="E26" s="29" t="n">
        <f aca="false">C26/$C$29</f>
        <v>0.1625</v>
      </c>
    </row>
    <row r="27" customFormat="false" ht="15" hidden="false" customHeight="false" outlineLevel="0" collapsed="false">
      <c r="B27" s="14" t="s">
        <v>74</v>
      </c>
      <c r="C27" s="27" t="n">
        <f aca="false">'Effort detail'!D56</f>
        <v>2.5</v>
      </c>
      <c r="D27" s="28" t="n">
        <f aca="false">'Effort detail'!E56</f>
        <v>5000</v>
      </c>
      <c r="E27" s="29" t="n">
        <f aca="false">C27/$C$29</f>
        <v>0.0625</v>
      </c>
    </row>
    <row r="28" customFormat="false" ht="15" hidden="false" customHeight="false" outlineLevel="0" collapsed="false">
      <c r="B28" s="14" t="s">
        <v>75</v>
      </c>
      <c r="C28" s="27" t="n">
        <f aca="false">'Effort detail'!D64</f>
        <v>6.75</v>
      </c>
      <c r="D28" s="28" t="n">
        <f aca="false">'Effort detail'!E64</f>
        <v>13500</v>
      </c>
      <c r="E28" s="29" t="n">
        <f aca="false">C28/$C$29</f>
        <v>0.16875</v>
      </c>
    </row>
    <row r="29" customFormat="false" ht="15" hidden="false" customHeight="false" outlineLevel="0" collapsed="false">
      <c r="B29" s="16" t="s">
        <v>33</v>
      </c>
      <c r="C29" s="30" t="n">
        <f aca="false">SUM(C21:C28)</f>
        <v>40</v>
      </c>
      <c r="D29" s="26" t="n">
        <f aca="false">SUM(D21:D28)</f>
        <v>80000</v>
      </c>
      <c r="E29" s="17" t="n">
        <f aca="false">SUM(E21:E28)</f>
        <v>1</v>
      </c>
    </row>
    <row r="32" customFormat="false" ht="15" hidden="false" customHeight="true" outlineLevel="0" collapsed="false">
      <c r="B32" s="4" t="s">
        <v>76</v>
      </c>
      <c r="C32" s="4"/>
      <c r="D32" s="4"/>
      <c r="E32" s="4"/>
      <c r="F32" s="4"/>
      <c r="G32" s="4"/>
    </row>
    <row r="33" customFormat="false" ht="15" hidden="false" customHeight="false" outlineLevel="0" collapsed="false">
      <c r="B33" s="4"/>
      <c r="C33" s="4"/>
      <c r="D33" s="4"/>
      <c r="E33" s="4"/>
      <c r="F33" s="4"/>
      <c r="G33" s="4"/>
    </row>
  </sheetData>
  <mergeCells count="1">
    <mergeCell ref="B32:G33"/>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F7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4"/>
    <col collapsed="false" customWidth="true" hidden="false" outlineLevel="0" max="2" min="2" style="0" width="10"/>
    <col collapsed="false" customWidth="true" hidden="false" outlineLevel="0" max="3" min="3" style="0" width="46"/>
    <col collapsed="false" customWidth="true" hidden="false" outlineLevel="0" max="4" min="4" style="0" width="10"/>
    <col collapsed="false" customWidth="true" hidden="false" outlineLevel="0" max="5" min="5" style="0" width="14"/>
    <col collapsed="false" customWidth="true" hidden="false" outlineLevel="0" max="6" min="6" style="0" width="60"/>
  </cols>
  <sheetData>
    <row r="2" customFormat="false" ht="17.35" hidden="false" customHeight="false" outlineLevel="0" collapsed="false">
      <c r="B2" s="1" t="s">
        <v>77</v>
      </c>
    </row>
    <row r="3" customFormat="false" ht="15" hidden="false" customHeight="false" outlineLevel="0" collapsed="false">
      <c r="B3" s="20" t="s">
        <v>78</v>
      </c>
    </row>
    <row r="5" customFormat="false" ht="15" hidden="false" customHeight="false" outlineLevel="0" collapsed="false">
      <c r="B5" s="9" t="s">
        <v>79</v>
      </c>
      <c r="C5" s="9" t="s">
        <v>80</v>
      </c>
      <c r="D5" s="9" t="s">
        <v>45</v>
      </c>
      <c r="E5" s="9" t="s">
        <v>81</v>
      </c>
      <c r="F5" s="9" t="s">
        <v>82</v>
      </c>
    </row>
    <row r="6" customFormat="false" ht="15" hidden="false" customHeight="false" outlineLevel="0" collapsed="false">
      <c r="B6" s="31" t="s">
        <v>83</v>
      </c>
      <c r="C6" s="31"/>
      <c r="D6" s="32"/>
      <c r="E6" s="32"/>
      <c r="F6" s="32"/>
    </row>
    <row r="7" customFormat="false" ht="25.5" hidden="false" customHeight="true" outlineLevel="0" collapsed="false">
      <c r="B7" s="14" t="s">
        <v>84</v>
      </c>
      <c r="C7" s="33" t="s">
        <v>85</v>
      </c>
      <c r="D7" s="34" t="n">
        <v>0.5</v>
      </c>
      <c r="E7" s="23" t="n">
        <f aca="false">D7*Assumptions!$C$17</f>
        <v>1000</v>
      </c>
      <c r="F7" s="12" t="s">
        <v>86</v>
      </c>
    </row>
    <row r="8" customFormat="false" ht="25.5" hidden="false" customHeight="true" outlineLevel="0" collapsed="false">
      <c r="B8" s="14" t="s">
        <v>87</v>
      </c>
      <c r="C8" s="33" t="s">
        <v>88</v>
      </c>
      <c r="D8" s="34" t="n">
        <v>0.5</v>
      </c>
      <c r="E8" s="23" t="n">
        <f aca="false">D8*Assumptions!$C$17</f>
        <v>1000</v>
      </c>
      <c r="F8" s="12" t="s">
        <v>89</v>
      </c>
    </row>
    <row r="9" customFormat="false" ht="25.5" hidden="false" customHeight="true" outlineLevel="0" collapsed="false">
      <c r="B9" s="14" t="s">
        <v>90</v>
      </c>
      <c r="C9" s="33" t="s">
        <v>91</v>
      </c>
      <c r="D9" s="34" t="n">
        <v>1</v>
      </c>
      <c r="E9" s="23" t="n">
        <f aca="false">D9*Assumptions!$C$17</f>
        <v>2000</v>
      </c>
      <c r="F9" s="12" t="s">
        <v>92</v>
      </c>
    </row>
    <row r="10" customFormat="false" ht="25.5" hidden="false" customHeight="true" outlineLevel="0" collapsed="false">
      <c r="B10" s="14" t="s">
        <v>93</v>
      </c>
      <c r="C10" s="33" t="s">
        <v>94</v>
      </c>
      <c r="D10" s="34" t="n">
        <v>1</v>
      </c>
      <c r="E10" s="23" t="n">
        <f aca="false">D10*Assumptions!$C$17</f>
        <v>2000</v>
      </c>
      <c r="F10" s="12" t="s">
        <v>95</v>
      </c>
    </row>
    <row r="11" customFormat="false" ht="15" hidden="false" customHeight="false" outlineLevel="0" collapsed="false">
      <c r="B11" s="18"/>
      <c r="C11" s="16" t="s">
        <v>96</v>
      </c>
      <c r="D11" s="30" t="n">
        <f aca="false">SUM(D7:D10)</f>
        <v>3</v>
      </c>
      <c r="E11" s="26" t="n">
        <f aca="false">SUM(E7:E10)</f>
        <v>6000</v>
      </c>
      <c r="F11" s="18"/>
    </row>
    <row r="13" customFormat="false" ht="15" hidden="false" customHeight="false" outlineLevel="0" collapsed="false">
      <c r="B13" s="31" t="s">
        <v>97</v>
      </c>
      <c r="C13" s="31"/>
      <c r="D13" s="32"/>
      <c r="E13" s="32"/>
      <c r="F13" s="32"/>
    </row>
    <row r="14" customFormat="false" ht="25.5" hidden="false" customHeight="true" outlineLevel="0" collapsed="false">
      <c r="B14" s="14" t="s">
        <v>98</v>
      </c>
      <c r="C14" s="33" t="s">
        <v>99</v>
      </c>
      <c r="D14" s="34" t="n">
        <v>1.5</v>
      </c>
      <c r="E14" s="23" t="n">
        <f aca="false">D14*Assumptions!$C$17</f>
        <v>3000</v>
      </c>
      <c r="F14" s="12" t="s">
        <v>100</v>
      </c>
    </row>
    <row r="15" customFormat="false" ht="25.5" hidden="false" customHeight="true" outlineLevel="0" collapsed="false">
      <c r="B15" s="14" t="s">
        <v>101</v>
      </c>
      <c r="C15" s="33" t="s">
        <v>102</v>
      </c>
      <c r="D15" s="34" t="n">
        <v>2</v>
      </c>
      <c r="E15" s="23" t="n">
        <f aca="false">D15*Assumptions!$C$17</f>
        <v>4000</v>
      </c>
      <c r="F15" s="12" t="s">
        <v>103</v>
      </c>
    </row>
    <row r="16" customFormat="false" ht="25.5" hidden="false" customHeight="true" outlineLevel="0" collapsed="false">
      <c r="B16" s="14" t="s">
        <v>104</v>
      </c>
      <c r="C16" s="33" t="s">
        <v>105</v>
      </c>
      <c r="D16" s="34" t="n">
        <v>1.5</v>
      </c>
      <c r="E16" s="23" t="n">
        <f aca="false">D16*Assumptions!$C$17</f>
        <v>3000</v>
      </c>
      <c r="F16" s="12" t="s">
        <v>106</v>
      </c>
    </row>
    <row r="17" customFormat="false" ht="25.5" hidden="false" customHeight="true" outlineLevel="0" collapsed="false">
      <c r="B17" s="14" t="s">
        <v>107</v>
      </c>
      <c r="C17" s="33" t="s">
        <v>108</v>
      </c>
      <c r="D17" s="34" t="n">
        <v>1</v>
      </c>
      <c r="E17" s="23" t="n">
        <f aca="false">D17*Assumptions!$C$17</f>
        <v>2000</v>
      </c>
      <c r="F17" s="12" t="s">
        <v>109</v>
      </c>
    </row>
    <row r="18" customFormat="false" ht="25.5" hidden="false" customHeight="true" outlineLevel="0" collapsed="false">
      <c r="B18" s="14" t="s">
        <v>110</v>
      </c>
      <c r="C18" s="33" t="s">
        <v>111</v>
      </c>
      <c r="D18" s="34" t="n">
        <v>0.5</v>
      </c>
      <c r="E18" s="23" t="n">
        <f aca="false">D18*Assumptions!$C$17</f>
        <v>1000</v>
      </c>
      <c r="F18" s="12" t="s">
        <v>112</v>
      </c>
    </row>
    <row r="19" customFormat="false" ht="15" hidden="false" customHeight="false" outlineLevel="0" collapsed="false">
      <c r="B19" s="18"/>
      <c r="C19" s="16" t="s">
        <v>113</v>
      </c>
      <c r="D19" s="30" t="n">
        <f aca="false">SUM(D14:D18)</f>
        <v>6.5</v>
      </c>
      <c r="E19" s="26" t="n">
        <f aca="false">SUM(E14:E18)</f>
        <v>13000</v>
      </c>
      <c r="F19" s="18"/>
    </row>
    <row r="21" customFormat="false" ht="15" hidden="false" customHeight="false" outlineLevel="0" collapsed="false">
      <c r="B21" s="31" t="s">
        <v>114</v>
      </c>
      <c r="C21" s="31"/>
      <c r="D21" s="32"/>
      <c r="E21" s="32"/>
      <c r="F21" s="32"/>
    </row>
    <row r="22" customFormat="false" ht="25.5" hidden="false" customHeight="true" outlineLevel="0" collapsed="false">
      <c r="B22" s="14" t="s">
        <v>115</v>
      </c>
      <c r="C22" s="33" t="s">
        <v>116</v>
      </c>
      <c r="D22" s="34" t="n">
        <v>1.5</v>
      </c>
      <c r="E22" s="23" t="n">
        <f aca="false">D22*Assumptions!$C$17</f>
        <v>3000</v>
      </c>
      <c r="F22" s="12" t="s">
        <v>117</v>
      </c>
    </row>
    <row r="23" customFormat="false" ht="25.5" hidden="false" customHeight="true" outlineLevel="0" collapsed="false">
      <c r="B23" s="14" t="s">
        <v>118</v>
      </c>
      <c r="C23" s="33" t="s">
        <v>119</v>
      </c>
      <c r="D23" s="34" t="n">
        <v>1</v>
      </c>
      <c r="E23" s="23" t="n">
        <f aca="false">D23*Assumptions!$C$17</f>
        <v>2000</v>
      </c>
      <c r="F23" s="12" t="s">
        <v>120</v>
      </c>
    </row>
    <row r="24" customFormat="false" ht="25.5" hidden="false" customHeight="true" outlineLevel="0" collapsed="false">
      <c r="B24" s="14" t="s">
        <v>121</v>
      </c>
      <c r="C24" s="33" t="s">
        <v>122</v>
      </c>
      <c r="D24" s="34" t="n">
        <v>1</v>
      </c>
      <c r="E24" s="23" t="n">
        <f aca="false">D24*Assumptions!$C$17</f>
        <v>2000</v>
      </c>
      <c r="F24" s="12" t="s">
        <v>123</v>
      </c>
    </row>
    <row r="25" customFormat="false" ht="25.5" hidden="false" customHeight="true" outlineLevel="0" collapsed="false">
      <c r="B25" s="14" t="s">
        <v>124</v>
      </c>
      <c r="C25" s="33" t="s">
        <v>125</v>
      </c>
      <c r="D25" s="34" t="n">
        <v>0.5</v>
      </c>
      <c r="E25" s="23" t="n">
        <f aca="false">D25*Assumptions!$C$17</f>
        <v>1000</v>
      </c>
      <c r="F25" s="12" t="s">
        <v>126</v>
      </c>
    </row>
    <row r="26" customFormat="false" ht="15" hidden="false" customHeight="false" outlineLevel="0" collapsed="false">
      <c r="B26" s="18"/>
      <c r="C26" s="16" t="s">
        <v>127</v>
      </c>
      <c r="D26" s="30" t="n">
        <f aca="false">SUM(D22:D25)</f>
        <v>4</v>
      </c>
      <c r="E26" s="26" t="n">
        <f aca="false">SUM(E22:E25)</f>
        <v>8000</v>
      </c>
      <c r="F26" s="18"/>
    </row>
    <row r="28" customFormat="false" ht="15" hidden="false" customHeight="false" outlineLevel="0" collapsed="false">
      <c r="B28" s="31" t="s">
        <v>128</v>
      </c>
      <c r="C28" s="31"/>
      <c r="D28" s="32"/>
      <c r="E28" s="32"/>
      <c r="F28" s="32"/>
    </row>
    <row r="29" customFormat="false" ht="25.5" hidden="false" customHeight="true" outlineLevel="0" collapsed="false">
      <c r="B29" s="14" t="s">
        <v>129</v>
      </c>
      <c r="C29" s="33" t="s">
        <v>130</v>
      </c>
      <c r="D29" s="34" t="n">
        <v>1.5</v>
      </c>
      <c r="E29" s="23" t="n">
        <f aca="false">D29*Assumptions!$C$17</f>
        <v>3000</v>
      </c>
      <c r="F29" s="12" t="s">
        <v>131</v>
      </c>
    </row>
    <row r="30" customFormat="false" ht="25.5" hidden="false" customHeight="true" outlineLevel="0" collapsed="false">
      <c r="B30" s="14" t="s">
        <v>132</v>
      </c>
      <c r="C30" s="33" t="s">
        <v>133</v>
      </c>
      <c r="D30" s="34" t="n">
        <v>2</v>
      </c>
      <c r="E30" s="23" t="n">
        <f aca="false">D30*Assumptions!$C$17</f>
        <v>4000</v>
      </c>
      <c r="F30" s="12" t="s">
        <v>134</v>
      </c>
    </row>
    <row r="31" customFormat="false" ht="25.5" hidden="false" customHeight="true" outlineLevel="0" collapsed="false">
      <c r="B31" s="14" t="s">
        <v>135</v>
      </c>
      <c r="C31" s="33" t="s">
        <v>136</v>
      </c>
      <c r="D31" s="34" t="n">
        <v>1</v>
      </c>
      <c r="E31" s="23" t="n">
        <f aca="false">D31*Assumptions!$C$17</f>
        <v>2000</v>
      </c>
      <c r="F31" s="12" t="s">
        <v>137</v>
      </c>
    </row>
    <row r="32" customFormat="false" ht="25.5" hidden="false" customHeight="true" outlineLevel="0" collapsed="false">
      <c r="B32" s="14" t="s">
        <v>138</v>
      </c>
      <c r="C32" s="33" t="s">
        <v>139</v>
      </c>
      <c r="D32" s="34" t="n">
        <v>0.5</v>
      </c>
      <c r="E32" s="23" t="n">
        <f aca="false">D32*Assumptions!$C$17</f>
        <v>1000</v>
      </c>
      <c r="F32" s="12" t="s">
        <v>140</v>
      </c>
    </row>
    <row r="33" customFormat="false" ht="25.5" hidden="false" customHeight="true" outlineLevel="0" collapsed="false">
      <c r="B33" s="14" t="s">
        <v>141</v>
      </c>
      <c r="C33" s="33" t="s">
        <v>142</v>
      </c>
      <c r="D33" s="34" t="n">
        <v>0.5</v>
      </c>
      <c r="E33" s="23" t="n">
        <f aca="false">D33*Assumptions!$C$17</f>
        <v>1000</v>
      </c>
      <c r="F33" s="12" t="s">
        <v>143</v>
      </c>
    </row>
    <row r="34" customFormat="false" ht="15" hidden="false" customHeight="false" outlineLevel="0" collapsed="false">
      <c r="B34" s="18"/>
      <c r="C34" s="16" t="s">
        <v>144</v>
      </c>
      <c r="D34" s="30" t="n">
        <f aca="false">SUM(D29:D33)</f>
        <v>5.5</v>
      </c>
      <c r="E34" s="26" t="n">
        <f aca="false">SUM(E29:E33)</f>
        <v>11000</v>
      </c>
      <c r="F34" s="18"/>
    </row>
    <row r="36" customFormat="false" ht="15" hidden="false" customHeight="false" outlineLevel="0" collapsed="false">
      <c r="B36" s="31" t="s">
        <v>145</v>
      </c>
      <c r="C36" s="31"/>
      <c r="D36" s="32"/>
      <c r="E36" s="32"/>
      <c r="F36" s="32"/>
    </row>
    <row r="37" customFormat="false" ht="25.5" hidden="false" customHeight="true" outlineLevel="0" collapsed="false">
      <c r="B37" s="14" t="s">
        <v>146</v>
      </c>
      <c r="C37" s="33" t="s">
        <v>147</v>
      </c>
      <c r="D37" s="34" t="n">
        <v>1.25</v>
      </c>
      <c r="E37" s="23" t="n">
        <f aca="false">D37*Assumptions!$C$17</f>
        <v>2500</v>
      </c>
      <c r="F37" s="12" t="s">
        <v>148</v>
      </c>
    </row>
    <row r="38" customFormat="false" ht="25.5" hidden="false" customHeight="true" outlineLevel="0" collapsed="false">
      <c r="B38" s="14" t="s">
        <v>149</v>
      </c>
      <c r="C38" s="33" t="s">
        <v>150</v>
      </c>
      <c r="D38" s="34" t="n">
        <v>1.5</v>
      </c>
      <c r="E38" s="23" t="n">
        <f aca="false">D38*Assumptions!$C$17</f>
        <v>3000</v>
      </c>
      <c r="F38" s="12" t="s">
        <v>151</v>
      </c>
    </row>
    <row r="39" customFormat="false" ht="25.5" hidden="false" customHeight="true" outlineLevel="0" collapsed="false">
      <c r="B39" s="14" t="s">
        <v>152</v>
      </c>
      <c r="C39" s="33" t="s">
        <v>153</v>
      </c>
      <c r="D39" s="34" t="n">
        <v>1.5</v>
      </c>
      <c r="E39" s="23" t="n">
        <f aca="false">D39*Assumptions!$C$17</f>
        <v>3000</v>
      </c>
      <c r="F39" s="12" t="s">
        <v>154</v>
      </c>
    </row>
    <row r="40" customFormat="false" ht="25.5" hidden="false" customHeight="true" outlineLevel="0" collapsed="false">
      <c r="B40" s="14" t="s">
        <v>155</v>
      </c>
      <c r="C40" s="33" t="s">
        <v>156</v>
      </c>
      <c r="D40" s="34" t="n">
        <v>1</v>
      </c>
      <c r="E40" s="23" t="n">
        <f aca="false">D40*Assumptions!$C$17</f>
        <v>2000</v>
      </c>
      <c r="F40" s="12" t="s">
        <v>157</v>
      </c>
    </row>
    <row r="41" customFormat="false" ht="15" hidden="false" customHeight="false" outlineLevel="0" collapsed="false">
      <c r="B41" s="18"/>
      <c r="C41" s="16" t="s">
        <v>158</v>
      </c>
      <c r="D41" s="30" t="n">
        <f aca="false">SUM(D37:D40)</f>
        <v>5.25</v>
      </c>
      <c r="E41" s="26" t="n">
        <f aca="false">SUM(E37:E40)</f>
        <v>10500</v>
      </c>
      <c r="F41" s="18"/>
    </row>
    <row r="43" customFormat="false" ht="15" hidden="false" customHeight="false" outlineLevel="0" collapsed="false">
      <c r="B43" s="31" t="s">
        <v>159</v>
      </c>
      <c r="C43" s="31"/>
      <c r="D43" s="32"/>
      <c r="E43" s="32"/>
      <c r="F43" s="32"/>
    </row>
    <row r="44" customFormat="false" ht="25.5" hidden="false" customHeight="true" outlineLevel="0" collapsed="false">
      <c r="B44" s="14" t="s">
        <v>160</v>
      </c>
      <c r="C44" s="33" t="s">
        <v>161</v>
      </c>
      <c r="D44" s="34" t="n">
        <v>0.5</v>
      </c>
      <c r="E44" s="23" t="n">
        <f aca="false">D44*Assumptions!$C$17</f>
        <v>1000</v>
      </c>
      <c r="F44" s="12" t="s">
        <v>162</v>
      </c>
    </row>
    <row r="45" customFormat="false" ht="25.5" hidden="false" customHeight="true" outlineLevel="0" collapsed="false">
      <c r="B45" s="14" t="s">
        <v>163</v>
      </c>
      <c r="C45" s="33" t="s">
        <v>164</v>
      </c>
      <c r="D45" s="34" t="n">
        <v>3</v>
      </c>
      <c r="E45" s="23" t="n">
        <f aca="false">D45*Assumptions!$C$17</f>
        <v>6000</v>
      </c>
      <c r="F45" s="12" t="s">
        <v>165</v>
      </c>
    </row>
    <row r="46" customFormat="false" ht="25.5" hidden="false" customHeight="true" outlineLevel="0" collapsed="false">
      <c r="B46" s="14" t="s">
        <v>166</v>
      </c>
      <c r="C46" s="33" t="s">
        <v>167</v>
      </c>
      <c r="D46" s="34" t="n">
        <v>1.5</v>
      </c>
      <c r="E46" s="23" t="n">
        <f aca="false">D46*Assumptions!$C$17</f>
        <v>3000</v>
      </c>
      <c r="F46" s="12" t="s">
        <v>168</v>
      </c>
    </row>
    <row r="47" customFormat="false" ht="25.5" hidden="false" customHeight="true" outlineLevel="0" collapsed="false">
      <c r="B47" s="14" t="s">
        <v>169</v>
      </c>
      <c r="C47" s="33" t="s">
        <v>170</v>
      </c>
      <c r="D47" s="34" t="n">
        <v>1</v>
      </c>
      <c r="E47" s="23" t="n">
        <f aca="false">D47*Assumptions!$C$17</f>
        <v>2000</v>
      </c>
      <c r="F47" s="12" t="s">
        <v>171</v>
      </c>
    </row>
    <row r="48" customFormat="false" ht="25.5" hidden="false" customHeight="true" outlineLevel="0" collapsed="false">
      <c r="B48" s="14" t="s">
        <v>172</v>
      </c>
      <c r="C48" s="33" t="s">
        <v>173</v>
      </c>
      <c r="D48" s="34" t="n">
        <v>0.5</v>
      </c>
      <c r="E48" s="23" t="n">
        <f aca="false">D48*Assumptions!$C$17</f>
        <v>1000</v>
      </c>
      <c r="F48" s="12" t="s">
        <v>174</v>
      </c>
    </row>
    <row r="49" customFormat="false" ht="15" hidden="false" customHeight="false" outlineLevel="0" collapsed="false">
      <c r="B49" s="18"/>
      <c r="C49" s="16" t="s">
        <v>175</v>
      </c>
      <c r="D49" s="30" t="n">
        <f aca="false">SUM(D44:D48)</f>
        <v>6.5</v>
      </c>
      <c r="E49" s="26" t="n">
        <f aca="false">SUM(E44:E48)</f>
        <v>13000</v>
      </c>
      <c r="F49" s="18"/>
    </row>
    <row r="51" customFormat="false" ht="15" hidden="false" customHeight="false" outlineLevel="0" collapsed="false">
      <c r="B51" s="31" t="s">
        <v>176</v>
      </c>
      <c r="C51" s="31"/>
      <c r="D51" s="32"/>
      <c r="E51" s="32"/>
      <c r="F51" s="32"/>
    </row>
    <row r="52" customFormat="false" ht="25.5" hidden="false" customHeight="true" outlineLevel="0" collapsed="false">
      <c r="B52" s="14" t="s">
        <v>177</v>
      </c>
      <c r="C52" s="33" t="s">
        <v>178</v>
      </c>
      <c r="D52" s="34" t="n">
        <v>1</v>
      </c>
      <c r="E52" s="23" t="n">
        <f aca="false">D52*Assumptions!$C$17</f>
        <v>2000</v>
      </c>
      <c r="F52" s="12" t="s">
        <v>179</v>
      </c>
    </row>
    <row r="53" customFormat="false" ht="25.5" hidden="false" customHeight="true" outlineLevel="0" collapsed="false">
      <c r="B53" s="14" t="s">
        <v>180</v>
      </c>
      <c r="C53" s="33" t="s">
        <v>181</v>
      </c>
      <c r="D53" s="34" t="n">
        <v>0.5</v>
      </c>
      <c r="E53" s="23" t="n">
        <f aca="false">D53*Assumptions!$C$17</f>
        <v>1000</v>
      </c>
      <c r="F53" s="12" t="s">
        <v>182</v>
      </c>
    </row>
    <row r="54" customFormat="false" ht="25.5" hidden="false" customHeight="true" outlineLevel="0" collapsed="false">
      <c r="B54" s="14" t="s">
        <v>183</v>
      </c>
      <c r="C54" s="33" t="s">
        <v>184</v>
      </c>
      <c r="D54" s="34" t="n">
        <v>0.5</v>
      </c>
      <c r="E54" s="23" t="n">
        <f aca="false">D54*Assumptions!$C$17</f>
        <v>1000</v>
      </c>
      <c r="F54" s="12" t="s">
        <v>185</v>
      </c>
    </row>
    <row r="55" customFormat="false" ht="25.5" hidden="false" customHeight="true" outlineLevel="0" collapsed="false">
      <c r="B55" s="14" t="s">
        <v>186</v>
      </c>
      <c r="C55" s="33" t="s">
        <v>187</v>
      </c>
      <c r="D55" s="34" t="n">
        <v>0.5</v>
      </c>
      <c r="E55" s="23" t="n">
        <f aca="false">D55*Assumptions!$C$17</f>
        <v>1000</v>
      </c>
      <c r="F55" s="12" t="s">
        <v>188</v>
      </c>
    </row>
    <row r="56" customFormat="false" ht="15" hidden="false" customHeight="false" outlineLevel="0" collapsed="false">
      <c r="B56" s="18"/>
      <c r="C56" s="16" t="s">
        <v>189</v>
      </c>
      <c r="D56" s="30" t="n">
        <f aca="false">SUM(D52:D55)</f>
        <v>2.5</v>
      </c>
      <c r="E56" s="26" t="n">
        <f aca="false">SUM(E52:E55)</f>
        <v>5000</v>
      </c>
      <c r="F56" s="18"/>
    </row>
    <row r="58" customFormat="false" ht="15" hidden="false" customHeight="false" outlineLevel="0" collapsed="false">
      <c r="B58" s="31" t="s">
        <v>75</v>
      </c>
      <c r="C58" s="31"/>
      <c r="D58" s="32"/>
      <c r="E58" s="32"/>
      <c r="F58" s="32"/>
    </row>
    <row r="59" customFormat="false" ht="25.5" hidden="false" customHeight="true" outlineLevel="0" collapsed="false">
      <c r="B59" s="14" t="s">
        <v>190</v>
      </c>
      <c r="C59" s="33" t="s">
        <v>191</v>
      </c>
      <c r="D59" s="34" t="n">
        <v>1.5</v>
      </c>
      <c r="E59" s="23" t="n">
        <f aca="false">D59*Assumptions!$C$17</f>
        <v>3000</v>
      </c>
      <c r="F59" s="12" t="s">
        <v>192</v>
      </c>
    </row>
    <row r="60" customFormat="false" ht="25.5" hidden="false" customHeight="true" outlineLevel="0" collapsed="false">
      <c r="B60" s="14" t="s">
        <v>193</v>
      </c>
      <c r="C60" s="33" t="s">
        <v>194</v>
      </c>
      <c r="D60" s="34" t="n">
        <v>3</v>
      </c>
      <c r="E60" s="23" t="n">
        <f aca="false">D60*Assumptions!$C$17</f>
        <v>6000</v>
      </c>
      <c r="F60" s="12" t="s">
        <v>195</v>
      </c>
    </row>
    <row r="61" customFormat="false" ht="25.5" hidden="false" customHeight="true" outlineLevel="0" collapsed="false">
      <c r="B61" s="14" t="s">
        <v>196</v>
      </c>
      <c r="C61" s="33" t="s">
        <v>197</v>
      </c>
      <c r="D61" s="34" t="n">
        <v>1</v>
      </c>
      <c r="E61" s="23" t="n">
        <f aca="false">D61*Assumptions!$C$17</f>
        <v>2000</v>
      </c>
      <c r="F61" s="12" t="s">
        <v>198</v>
      </c>
    </row>
    <row r="62" customFormat="false" ht="25.5" hidden="false" customHeight="true" outlineLevel="0" collapsed="false">
      <c r="B62" s="14" t="s">
        <v>199</v>
      </c>
      <c r="C62" s="33" t="s">
        <v>200</v>
      </c>
      <c r="D62" s="34" t="n">
        <v>0.25</v>
      </c>
      <c r="E62" s="23" t="n">
        <f aca="false">D62*Assumptions!$C$17</f>
        <v>500</v>
      </c>
      <c r="F62" s="12" t="s">
        <v>201</v>
      </c>
    </row>
    <row r="63" customFormat="false" ht="25.5" hidden="false" customHeight="true" outlineLevel="0" collapsed="false">
      <c r="B63" s="14" t="s">
        <v>202</v>
      </c>
      <c r="C63" s="33" t="s">
        <v>203</v>
      </c>
      <c r="D63" s="34" t="n">
        <v>1</v>
      </c>
      <c r="E63" s="23" t="n">
        <f aca="false">D63*Assumptions!$C$17</f>
        <v>2000</v>
      </c>
      <c r="F63" s="12" t="s">
        <v>204</v>
      </c>
    </row>
    <row r="64" customFormat="false" ht="15" hidden="false" customHeight="false" outlineLevel="0" collapsed="false">
      <c r="B64" s="18"/>
      <c r="C64" s="16" t="s">
        <v>205</v>
      </c>
      <c r="D64" s="30" t="n">
        <f aca="false">SUM(D59:D63)</f>
        <v>6.75</v>
      </c>
      <c r="E64" s="26" t="n">
        <f aca="false">SUM(E59:E63)</f>
        <v>13500</v>
      </c>
      <c r="F64" s="18"/>
    </row>
    <row r="66" customFormat="false" ht="15" hidden="false" customHeight="false" outlineLevel="0" collapsed="false">
      <c r="B66" s="35"/>
      <c r="C66" s="36" t="s">
        <v>206</v>
      </c>
      <c r="D66" s="37" t="n">
        <f aca="false">D11+D19+D26+D34+D41+D49+D56+D64</f>
        <v>40</v>
      </c>
      <c r="E66" s="38" t="n">
        <f aca="false">E11+E19+E26+E34+E41+E49+E56+E64</f>
        <v>80000</v>
      </c>
      <c r="F66" s="36"/>
    </row>
    <row r="68" customFormat="false" ht="15" hidden="false" customHeight="false" outlineLevel="0" collapsed="false">
      <c r="C68" s="6" t="s">
        <v>207</v>
      </c>
      <c r="D68" s="39" t="n">
        <f aca="false">Assumptions!$C$18</f>
        <v>42</v>
      </c>
    </row>
    <row r="69" customFormat="false" ht="15" hidden="false" customHeight="false" outlineLevel="0" collapsed="false">
      <c r="C69" s="6" t="s">
        <v>208</v>
      </c>
      <c r="D69" s="40" t="n">
        <f aca="false">D66/D68</f>
        <v>0.952380952380952</v>
      </c>
    </row>
    <row r="70" customFormat="false" ht="15" hidden="false" customHeight="false" outlineLevel="0" collapsed="false">
      <c r="C70" s="6" t="s">
        <v>17</v>
      </c>
      <c r="D70" s="39" t="n">
        <f aca="false">Assumptions!$C$19</f>
        <v>2</v>
      </c>
    </row>
    <row r="72" customFormat="false" ht="15" hidden="false" customHeight="false" outlineLevel="0" collapsed="false">
      <c r="C72" s="19" t="s">
        <v>209</v>
      </c>
      <c r="D72" s="19"/>
      <c r="E72" s="19"/>
      <c r="F72" s="19"/>
    </row>
  </sheetData>
  <mergeCells count="9">
    <mergeCell ref="B6:C6"/>
    <mergeCell ref="B13:C13"/>
    <mergeCell ref="B21:C21"/>
    <mergeCell ref="B28:C28"/>
    <mergeCell ref="B36:C36"/>
    <mergeCell ref="B43:C43"/>
    <mergeCell ref="B51:C51"/>
    <mergeCell ref="B58:C58"/>
    <mergeCell ref="C72:F7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F2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4"/>
    <col collapsed="false" customWidth="true" hidden="false" outlineLevel="0" max="2" min="2" style="0" width="10"/>
    <col collapsed="false" customWidth="true" hidden="false" outlineLevel="0" max="3" min="3" style="0" width="46"/>
    <col collapsed="false" customWidth="true" hidden="false" outlineLevel="0" max="4" min="4" style="0" width="10"/>
    <col collapsed="false" customWidth="true" hidden="false" outlineLevel="0" max="5" min="5" style="0" width="14"/>
    <col collapsed="false" customWidth="true" hidden="false" outlineLevel="0" max="6" min="6" style="0" width="60"/>
  </cols>
  <sheetData>
    <row r="2" customFormat="false" ht="17.35" hidden="false" customHeight="false" outlineLevel="0" collapsed="false">
      <c r="B2" s="1" t="s">
        <v>210</v>
      </c>
    </row>
    <row r="3" customFormat="false" ht="15" hidden="false" customHeight="false" outlineLevel="0" collapsed="false">
      <c r="B3" s="19" t="s">
        <v>211</v>
      </c>
      <c r="C3" s="19"/>
      <c r="D3" s="19"/>
      <c r="E3" s="19"/>
      <c r="F3" s="19"/>
    </row>
    <row r="5" customFormat="false" ht="15" hidden="false" customHeight="false" outlineLevel="0" collapsed="false">
      <c r="B5" s="9" t="s">
        <v>79</v>
      </c>
      <c r="C5" s="9" t="s">
        <v>80</v>
      </c>
      <c r="D5" s="9" t="s">
        <v>45</v>
      </c>
      <c r="E5" s="9" t="s">
        <v>81</v>
      </c>
      <c r="F5" s="9" t="s">
        <v>212</v>
      </c>
    </row>
    <row r="6" customFormat="false" ht="15" hidden="false" customHeight="false" outlineLevel="0" collapsed="false">
      <c r="B6" s="31" t="s">
        <v>213</v>
      </c>
      <c r="C6" s="31"/>
      <c r="D6" s="32"/>
      <c r="E6" s="32"/>
      <c r="F6" s="32"/>
    </row>
    <row r="7" customFormat="false" ht="25.5" hidden="false" customHeight="true" outlineLevel="0" collapsed="false">
      <c r="B7" s="14" t="s">
        <v>214</v>
      </c>
      <c r="C7" s="33" t="s">
        <v>215</v>
      </c>
      <c r="D7" s="34" t="n">
        <v>1</v>
      </c>
      <c r="E7" s="23" t="n">
        <f aca="false">D7*Assumptions!$C$17</f>
        <v>2000</v>
      </c>
      <c r="F7" s="12" t="s">
        <v>216</v>
      </c>
    </row>
    <row r="8" customFormat="false" ht="25.5" hidden="false" customHeight="true" outlineLevel="0" collapsed="false">
      <c r="B8" s="14" t="s">
        <v>217</v>
      </c>
      <c r="C8" s="33" t="s">
        <v>218</v>
      </c>
      <c r="D8" s="34" t="n">
        <v>1.5</v>
      </c>
      <c r="E8" s="23" t="n">
        <f aca="false">D8*Assumptions!$C$17</f>
        <v>3000</v>
      </c>
      <c r="F8" s="12" t="s">
        <v>219</v>
      </c>
    </row>
    <row r="9" customFormat="false" ht="25.5" hidden="false" customHeight="true" outlineLevel="0" collapsed="false">
      <c r="B9" s="14" t="s">
        <v>220</v>
      </c>
      <c r="C9" s="33" t="s">
        <v>221</v>
      </c>
      <c r="D9" s="34" t="n">
        <v>0.5</v>
      </c>
      <c r="E9" s="23" t="n">
        <f aca="false">D9*Assumptions!$C$17</f>
        <v>1000</v>
      </c>
      <c r="F9" s="12" t="s">
        <v>222</v>
      </c>
    </row>
    <row r="10" customFormat="false" ht="15" hidden="false" customHeight="false" outlineLevel="0" collapsed="false">
      <c r="B10" s="18"/>
      <c r="C10" s="16" t="s">
        <v>223</v>
      </c>
      <c r="D10" s="30" t="n">
        <f aca="false">SUM(D7:D9)</f>
        <v>3</v>
      </c>
      <c r="E10" s="26" t="n">
        <f aca="false">SUM(E7:E9)</f>
        <v>6000</v>
      </c>
      <c r="F10" s="18"/>
    </row>
    <row r="12" customFormat="false" ht="15" hidden="false" customHeight="false" outlineLevel="0" collapsed="false">
      <c r="B12" s="31" t="s">
        <v>224</v>
      </c>
      <c r="C12" s="31"/>
      <c r="D12" s="32"/>
      <c r="E12" s="32"/>
      <c r="F12" s="32"/>
    </row>
    <row r="13" customFormat="false" ht="25.5" hidden="false" customHeight="true" outlineLevel="0" collapsed="false">
      <c r="B13" s="14" t="s">
        <v>225</v>
      </c>
      <c r="C13" s="33" t="s">
        <v>226</v>
      </c>
      <c r="D13" s="34" t="n">
        <v>1</v>
      </c>
      <c r="E13" s="23" t="n">
        <f aca="false">D13*Assumptions!$C$17</f>
        <v>2000</v>
      </c>
      <c r="F13" s="12" t="s">
        <v>227</v>
      </c>
    </row>
    <row r="14" customFormat="false" ht="25.5" hidden="false" customHeight="true" outlineLevel="0" collapsed="false">
      <c r="B14" s="14" t="s">
        <v>228</v>
      </c>
      <c r="C14" s="33" t="s">
        <v>229</v>
      </c>
      <c r="D14" s="34" t="n">
        <v>2</v>
      </c>
      <c r="E14" s="23" t="n">
        <f aca="false">D14*Assumptions!$C$17</f>
        <v>4000</v>
      </c>
      <c r="F14" s="12" t="s">
        <v>230</v>
      </c>
    </row>
    <row r="15" customFormat="false" ht="25.5" hidden="false" customHeight="true" outlineLevel="0" collapsed="false">
      <c r="B15" s="14" t="s">
        <v>231</v>
      </c>
      <c r="C15" s="33" t="s">
        <v>232</v>
      </c>
      <c r="D15" s="34" t="n">
        <v>1</v>
      </c>
      <c r="E15" s="23" t="n">
        <f aca="false">D15*Assumptions!$C$17</f>
        <v>2000</v>
      </c>
      <c r="F15" s="12" t="s">
        <v>233</v>
      </c>
    </row>
    <row r="16" customFormat="false" ht="15" hidden="false" customHeight="false" outlineLevel="0" collapsed="false">
      <c r="B16" s="18"/>
      <c r="C16" s="16" t="s">
        <v>234</v>
      </c>
      <c r="D16" s="30" t="n">
        <f aca="false">SUM(D13:D15)</f>
        <v>4</v>
      </c>
      <c r="E16" s="26" t="n">
        <f aca="false">SUM(E13:E15)</f>
        <v>8000</v>
      </c>
      <c r="F16" s="18"/>
    </row>
    <row r="18" customFormat="false" ht="15" hidden="false" customHeight="false" outlineLevel="0" collapsed="false">
      <c r="B18" s="31" t="s">
        <v>235</v>
      </c>
      <c r="C18" s="31"/>
      <c r="D18" s="32"/>
      <c r="E18" s="32"/>
      <c r="F18" s="32"/>
    </row>
    <row r="19" customFormat="false" ht="25.5" hidden="false" customHeight="true" outlineLevel="0" collapsed="false">
      <c r="B19" s="14" t="s">
        <v>236</v>
      </c>
      <c r="C19" s="33" t="s">
        <v>237</v>
      </c>
      <c r="D19" s="34" t="n">
        <v>2.5</v>
      </c>
      <c r="E19" s="23" t="n">
        <f aca="false">D19*Assumptions!$C$17</f>
        <v>5000</v>
      </c>
      <c r="F19" s="12" t="s">
        <v>238</v>
      </c>
    </row>
    <row r="20" customFormat="false" ht="25.5" hidden="false" customHeight="true" outlineLevel="0" collapsed="false">
      <c r="B20" s="14" t="s">
        <v>239</v>
      </c>
      <c r="C20" s="33" t="s">
        <v>240</v>
      </c>
      <c r="D20" s="34" t="n">
        <v>4.5</v>
      </c>
      <c r="E20" s="23" t="n">
        <f aca="false">D20*Assumptions!$C$17</f>
        <v>9000</v>
      </c>
      <c r="F20" s="12" t="s">
        <v>241</v>
      </c>
    </row>
    <row r="21" customFormat="false" ht="25.5" hidden="false" customHeight="true" outlineLevel="0" collapsed="false">
      <c r="B21" s="14" t="s">
        <v>242</v>
      </c>
      <c r="C21" s="33" t="s">
        <v>243</v>
      </c>
      <c r="D21" s="34" t="n">
        <v>2</v>
      </c>
      <c r="E21" s="23" t="n">
        <f aca="false">D21*Assumptions!$C$17</f>
        <v>4000</v>
      </c>
      <c r="F21" s="12" t="s">
        <v>244</v>
      </c>
    </row>
    <row r="22" customFormat="false" ht="25.5" hidden="false" customHeight="true" outlineLevel="0" collapsed="false">
      <c r="B22" s="14" t="s">
        <v>245</v>
      </c>
      <c r="C22" s="33" t="s">
        <v>221</v>
      </c>
      <c r="D22" s="34" t="n">
        <v>1</v>
      </c>
      <c r="E22" s="23" t="n">
        <f aca="false">D22*Assumptions!$C$17</f>
        <v>2000</v>
      </c>
      <c r="F22" s="12" t="s">
        <v>246</v>
      </c>
    </row>
    <row r="23" customFormat="false" ht="15" hidden="false" customHeight="false" outlineLevel="0" collapsed="false">
      <c r="B23" s="18"/>
      <c r="C23" s="16" t="s">
        <v>247</v>
      </c>
      <c r="D23" s="30" t="n">
        <f aca="false">SUM(D19:D22)</f>
        <v>10</v>
      </c>
      <c r="E23" s="26" t="n">
        <f aca="false">SUM(E19:E22)</f>
        <v>20000</v>
      </c>
      <c r="F23" s="18"/>
    </row>
    <row r="25" customFormat="false" ht="15" hidden="false" customHeight="false" outlineLevel="0" collapsed="false">
      <c r="C25" s="41" t="s">
        <v>248</v>
      </c>
      <c r="E25" s="42" t="n">
        <f aca="false">Assumptions!$C$20</f>
        <v>18000</v>
      </c>
      <c r="F25" s="20" t="s">
        <v>249</v>
      </c>
    </row>
    <row r="26" customFormat="false" ht="15" hidden="false" customHeight="false" outlineLevel="0" collapsed="false">
      <c r="E26" s="42" t="n">
        <f aca="false">Assumptions!$C$21</f>
        <v>28000</v>
      </c>
    </row>
    <row r="27" customFormat="false" ht="15" hidden="false" customHeight="false" outlineLevel="0" collapsed="false">
      <c r="C27" s="19" t="s">
        <v>250</v>
      </c>
      <c r="D27" s="19"/>
      <c r="E27" s="19"/>
      <c r="F27" s="19"/>
    </row>
  </sheetData>
  <mergeCells count="5">
    <mergeCell ref="B3:F3"/>
    <mergeCell ref="B6:C6"/>
    <mergeCell ref="B12:C12"/>
    <mergeCell ref="B18:C18"/>
    <mergeCell ref="C27:F27"/>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LibreOffice/26.2.4.2$Linux_AARCH64 LibreOffice_project/620$Build-2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2026-07-27T13:48:44Z</dcterms:created>
  <dc:creator>openpyxl</dc:creator>
  <dc:description/>
  <dc:language>en-US</dc:language>
  <cp:lastModifiedBy/>
  <dcterms:modified xsi:type="dcterms:W3CDTF">2026-07-27T13:48:44Z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